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SO 05 - Altán s didaktick..." sheetId="2" r:id="rId2"/>
    <sheet name="06.02 - Zrušení stávající..." sheetId="3" r:id="rId3"/>
    <sheet name="06.04.01 - Dlažby" sheetId="4" r:id="rId4"/>
    <sheet name="07.03 - Konstrukce na pop..." sheetId="5" r:id="rId5"/>
    <sheet name="07.04 - Konstrukce na pop..." sheetId="6" r:id="rId6"/>
    <sheet name="08.03 - Pískoviště 1" sheetId="7" r:id="rId7"/>
    <sheet name="SO 11 - Herní a didaktick..." sheetId="8" r:id="rId8"/>
    <sheet name="13.03 - Plot u vstupu" sheetId="9" r:id="rId9"/>
    <sheet name="14.03 - Lavice pod borovicí" sheetId="10" r:id="rId10"/>
    <sheet name="14.08 - Stožáry na vlajky" sheetId="11" r:id="rId11"/>
    <sheet name="16.05 - Trávníky" sheetId="12" r:id="rId12"/>
    <sheet name="16.06 - Založení trvalkov..." sheetId="13" r:id="rId13"/>
    <sheet name="16.07, 16.08 - Výsadba dř..." sheetId="14" r:id="rId14"/>
  </sheets>
  <definedNames>
    <definedName name="_xlnm.Print_Area" localSheetId="0">'Rekapitulace stavby'!$D$4:$AO$76,'Rekapitulace stavby'!$C$82:$AQ$115</definedName>
    <definedName name="_xlnm.Print_Titles" localSheetId="0">'Rekapitulace stavby'!$92:$92</definedName>
    <definedName name="_xlnm._FilterDatabase" localSheetId="1" hidden="1">'SO 05 - Altán s didaktick...'!$C$125:$L$271</definedName>
    <definedName name="_xlnm.Print_Area" localSheetId="1">'SO 05 - Altán s didaktick...'!$C$4:$K$76,'SO 05 - Altán s didaktick...'!$C$82:$K$107,'SO 05 - Altán s didaktick...'!$C$113:$L$271</definedName>
    <definedName name="_xlnm.Print_Titles" localSheetId="1">'SO 05 - Altán s didaktick...'!$125:$125</definedName>
    <definedName name="_xlnm._FilterDatabase" localSheetId="2" hidden="1">'06.02 - Zrušení stávající...'!$C$123:$L$178</definedName>
    <definedName name="_xlnm.Print_Area" localSheetId="2">'06.02 - Zrušení stávající...'!$C$4:$K$76,'06.02 - Zrušení stávající...'!$C$82:$K$103,'06.02 - Zrušení stávající...'!$C$109:$L$178</definedName>
    <definedName name="_xlnm.Print_Titles" localSheetId="2">'06.02 - Zrušení stávající...'!$123:$123</definedName>
    <definedName name="_xlnm._FilterDatabase" localSheetId="3" hidden="1">'06.04.01 - Dlažby'!$C$129:$L$185</definedName>
    <definedName name="_xlnm.Print_Area" localSheetId="3">'06.04.01 - Dlažby'!$C$4:$K$76,'06.04.01 - Dlažby'!$C$82:$K$107,'06.04.01 - Dlažby'!$C$113:$L$185</definedName>
    <definedName name="_xlnm.Print_Titles" localSheetId="3">'06.04.01 - Dlažby'!$129:$129</definedName>
    <definedName name="_xlnm._FilterDatabase" localSheetId="4" hidden="1">'07.03 - Konstrukce na pop...'!$C$126:$L$180</definedName>
    <definedName name="_xlnm.Print_Area" localSheetId="4">'07.03 - Konstrukce na pop...'!$C$4:$K$76,'07.03 - Konstrukce na pop...'!$C$82:$K$106,'07.03 - Konstrukce na pop...'!$C$112:$L$180</definedName>
    <definedName name="_xlnm.Print_Titles" localSheetId="4">'07.03 - Konstrukce na pop...'!$126:$126</definedName>
    <definedName name="_xlnm._FilterDatabase" localSheetId="5" hidden="1">'07.04 - Konstrukce na pop...'!$C$124:$L$168</definedName>
    <definedName name="_xlnm.Print_Area" localSheetId="5">'07.04 - Konstrukce na pop...'!$C$4:$K$76,'07.04 - Konstrukce na pop...'!$C$82:$K$104,'07.04 - Konstrukce na pop...'!$C$110:$L$168</definedName>
    <definedName name="_xlnm.Print_Titles" localSheetId="5">'07.04 - Konstrukce na pop...'!$124:$124</definedName>
    <definedName name="_xlnm._FilterDatabase" localSheetId="6" hidden="1">'08.03 - Pískoviště 1'!$C$126:$L$205</definedName>
    <definedName name="_xlnm.Print_Area" localSheetId="6">'08.03 - Pískoviště 1'!$C$4:$K$76,'08.03 - Pískoviště 1'!$C$82:$K$106,'08.03 - Pískoviště 1'!$C$112:$L$205</definedName>
    <definedName name="_xlnm.Print_Titles" localSheetId="6">'08.03 - Pískoviště 1'!$126:$126</definedName>
    <definedName name="_xlnm._FilterDatabase" localSheetId="7" hidden="1">'SO 11 - Herní a didaktick...'!$C$120:$L$153</definedName>
    <definedName name="_xlnm.Print_Area" localSheetId="7">'SO 11 - Herní a didaktick...'!$C$4:$K$76,'SO 11 - Herní a didaktick...'!$C$82:$K$102,'SO 11 - Herní a didaktick...'!$C$108:$L$153</definedName>
    <definedName name="_xlnm.Print_Titles" localSheetId="7">'SO 11 - Herní a didaktick...'!$120:$120</definedName>
    <definedName name="_xlnm._FilterDatabase" localSheetId="8" hidden="1">'13.03 - Plot u vstupu'!$C$124:$L$171</definedName>
    <definedName name="_xlnm.Print_Area" localSheetId="8">'13.03 - Plot u vstupu'!$C$4:$K$76,'13.03 - Plot u vstupu'!$C$82:$K$104,'13.03 - Plot u vstupu'!$C$110:$L$171</definedName>
    <definedName name="_xlnm.Print_Titles" localSheetId="8">'13.03 - Plot u vstupu'!$124:$124</definedName>
    <definedName name="_xlnm._FilterDatabase" localSheetId="9" hidden="1">'14.03 - Lavice pod borovicí'!$C$127:$L$218</definedName>
    <definedName name="_xlnm.Print_Area" localSheetId="9">'14.03 - Lavice pod borovicí'!$C$4:$K$76,'14.03 - Lavice pod borovicí'!$C$82:$K$107,'14.03 - Lavice pod borovicí'!$C$113:$L$218</definedName>
    <definedName name="_xlnm.Print_Titles" localSheetId="9">'14.03 - Lavice pod borovicí'!$127:$127</definedName>
    <definedName name="_xlnm._FilterDatabase" localSheetId="10" hidden="1">'14.08 - Stožáry na vlajky'!$C$124:$L$147</definedName>
    <definedName name="_xlnm.Print_Area" localSheetId="10">'14.08 - Stožáry na vlajky'!$C$4:$K$76,'14.08 - Stožáry na vlajky'!$C$82:$K$104,'14.08 - Stožáry na vlajky'!$C$110:$L$147</definedName>
    <definedName name="_xlnm.Print_Titles" localSheetId="10">'14.08 - Stožáry na vlajky'!$124:$124</definedName>
    <definedName name="_xlnm._FilterDatabase" localSheetId="11" hidden="1">'16.05 - Trávníky'!$C$122:$L$161</definedName>
    <definedName name="_xlnm.Print_Area" localSheetId="11">'16.05 - Trávníky'!$C$4:$K$76,'16.05 - Trávníky'!$C$82:$K$102,'16.05 - Trávníky'!$C$108:$L$161</definedName>
    <definedName name="_xlnm.Print_Titles" localSheetId="11">'16.05 - Trávníky'!$122:$122</definedName>
    <definedName name="_xlnm._FilterDatabase" localSheetId="12" hidden="1">'16.06 - Založení trvalkov...'!$C$124:$L$214</definedName>
    <definedName name="_xlnm.Print_Area" localSheetId="12">'16.06 - Založení trvalkov...'!$C$4:$K$76,'16.06 - Založení trvalkov...'!$C$82:$K$104,'16.06 - Založení trvalkov...'!$C$110:$L$214</definedName>
    <definedName name="_xlnm.Print_Titles" localSheetId="12">'16.06 - Založení trvalkov...'!$124:$124</definedName>
    <definedName name="_xlnm._FilterDatabase" localSheetId="13" hidden="1">'16.07, 16.08 - Výsadba dř...'!$C$123:$L$222</definedName>
    <definedName name="_xlnm.Print_Area" localSheetId="13">'16.07, 16.08 - Výsadba dř...'!$C$4:$K$76,'16.07, 16.08 - Výsadba dř...'!$C$82:$K$103,'16.07, 16.08 - Výsadba dř...'!$C$109:$L$222</definedName>
    <definedName name="_xlnm.Print_Titles" localSheetId="13">'16.07, 16.08 - Výsadba dř...'!$123:$123</definedName>
  </definedNames>
  <calcPr/>
</workbook>
</file>

<file path=xl/calcChain.xml><?xml version="1.0" encoding="utf-8"?>
<calcChain xmlns="http://schemas.openxmlformats.org/spreadsheetml/2006/main">
  <c i="14" l="1" r="K41"/>
  <c r="K40"/>
  <c i="1" r="BA114"/>
  <c i="14" r="K39"/>
  <c i="1" r="AZ114"/>
  <c i="14" r="BI222"/>
  <c r="BH222"/>
  <c r="BG222"/>
  <c r="BF222"/>
  <c r="X222"/>
  <c r="V222"/>
  <c r="T222"/>
  <c r="P222"/>
  <c r="BI221"/>
  <c r="BH221"/>
  <c r="BG221"/>
  <c r="BF221"/>
  <c r="X221"/>
  <c r="V221"/>
  <c r="T221"/>
  <c r="P221"/>
  <c r="BI220"/>
  <c r="BH220"/>
  <c r="BG220"/>
  <c r="BF220"/>
  <c r="X220"/>
  <c r="V220"/>
  <c r="T220"/>
  <c r="P220"/>
  <c r="BI219"/>
  <c r="BH219"/>
  <c r="BG219"/>
  <c r="BF219"/>
  <c r="X219"/>
  <c r="V219"/>
  <c r="T219"/>
  <c r="P219"/>
  <c r="BI218"/>
  <c r="BH218"/>
  <c r="BG218"/>
  <c r="BF218"/>
  <c r="X218"/>
  <c r="V218"/>
  <c r="T218"/>
  <c r="P218"/>
  <c r="BI217"/>
  <c r="BH217"/>
  <c r="BG217"/>
  <c r="BF217"/>
  <c r="X217"/>
  <c r="V217"/>
  <c r="T217"/>
  <c r="P217"/>
  <c r="BI216"/>
  <c r="BH216"/>
  <c r="BG216"/>
  <c r="BF216"/>
  <c r="X216"/>
  <c r="V216"/>
  <c r="T216"/>
  <c r="P216"/>
  <c r="BI215"/>
  <c r="BH215"/>
  <c r="BG215"/>
  <c r="BF215"/>
  <c r="X215"/>
  <c r="V215"/>
  <c r="T215"/>
  <c r="P215"/>
  <c r="BI214"/>
  <c r="BH214"/>
  <c r="BG214"/>
  <c r="BF214"/>
  <c r="X214"/>
  <c r="V214"/>
  <c r="T214"/>
  <c r="P214"/>
  <c r="BI213"/>
  <c r="BH213"/>
  <c r="BG213"/>
  <c r="BF213"/>
  <c r="X213"/>
  <c r="V213"/>
  <c r="T213"/>
  <c r="P213"/>
  <c r="BI210"/>
  <c r="BH210"/>
  <c r="BG210"/>
  <c r="BF210"/>
  <c r="X210"/>
  <c r="X209"/>
  <c r="V210"/>
  <c r="V209"/>
  <c r="T210"/>
  <c r="T209"/>
  <c r="P210"/>
  <c r="BI205"/>
  <c r="BH205"/>
  <c r="BG205"/>
  <c r="BF205"/>
  <c r="X205"/>
  <c r="V205"/>
  <c r="T205"/>
  <c r="P205"/>
  <c r="BI203"/>
  <c r="BH203"/>
  <c r="BG203"/>
  <c r="BF203"/>
  <c r="X203"/>
  <c r="V203"/>
  <c r="T203"/>
  <c r="P203"/>
  <c r="BI198"/>
  <c r="BH198"/>
  <c r="BG198"/>
  <c r="BF198"/>
  <c r="X198"/>
  <c r="V198"/>
  <c r="T198"/>
  <c r="P198"/>
  <c r="BI196"/>
  <c r="BH196"/>
  <c r="BG196"/>
  <c r="BF196"/>
  <c r="X196"/>
  <c r="V196"/>
  <c r="T196"/>
  <c r="P196"/>
  <c r="BI190"/>
  <c r="BH190"/>
  <c r="BG190"/>
  <c r="BF190"/>
  <c r="X190"/>
  <c r="V190"/>
  <c r="T190"/>
  <c r="P190"/>
  <c r="BI187"/>
  <c r="BH187"/>
  <c r="BG187"/>
  <c r="BF187"/>
  <c r="X187"/>
  <c r="V187"/>
  <c r="T187"/>
  <c r="P187"/>
  <c r="BI185"/>
  <c r="BH185"/>
  <c r="BG185"/>
  <c r="BF185"/>
  <c r="X185"/>
  <c r="V185"/>
  <c r="T185"/>
  <c r="P185"/>
  <c r="BI180"/>
  <c r="BH180"/>
  <c r="BG180"/>
  <c r="BF180"/>
  <c r="X180"/>
  <c r="V180"/>
  <c r="T180"/>
  <c r="P180"/>
  <c r="BI178"/>
  <c r="BH178"/>
  <c r="BG178"/>
  <c r="BF178"/>
  <c r="X178"/>
  <c r="V178"/>
  <c r="T178"/>
  <c r="P178"/>
  <c r="BI174"/>
  <c r="BH174"/>
  <c r="BG174"/>
  <c r="BF174"/>
  <c r="X174"/>
  <c r="V174"/>
  <c r="T174"/>
  <c r="P174"/>
  <c r="BI170"/>
  <c r="BH170"/>
  <c r="BG170"/>
  <c r="BF170"/>
  <c r="X170"/>
  <c r="V170"/>
  <c r="T170"/>
  <c r="P170"/>
  <c r="BI169"/>
  <c r="BH169"/>
  <c r="BG169"/>
  <c r="BF169"/>
  <c r="X169"/>
  <c r="V169"/>
  <c r="T169"/>
  <c r="P169"/>
  <c r="BI165"/>
  <c r="BH165"/>
  <c r="BG165"/>
  <c r="BF165"/>
  <c r="X165"/>
  <c r="V165"/>
  <c r="T165"/>
  <c r="P165"/>
  <c r="BI159"/>
  <c r="BH159"/>
  <c r="BG159"/>
  <c r="BF159"/>
  <c r="X159"/>
  <c r="V159"/>
  <c r="T159"/>
  <c r="P159"/>
  <c r="BI153"/>
  <c r="BH153"/>
  <c r="BG153"/>
  <c r="BF153"/>
  <c r="X153"/>
  <c r="V153"/>
  <c r="T153"/>
  <c r="P153"/>
  <c r="BI147"/>
  <c r="BH147"/>
  <c r="BG147"/>
  <c r="BF147"/>
  <c r="X147"/>
  <c r="V147"/>
  <c r="T147"/>
  <c r="P147"/>
  <c r="BI141"/>
  <c r="BH141"/>
  <c r="BG141"/>
  <c r="BF141"/>
  <c r="X141"/>
  <c r="V141"/>
  <c r="T141"/>
  <c r="P141"/>
  <c r="BI136"/>
  <c r="BH136"/>
  <c r="BG136"/>
  <c r="BF136"/>
  <c r="X136"/>
  <c r="V136"/>
  <c r="T136"/>
  <c r="P136"/>
  <c r="BI131"/>
  <c r="BH131"/>
  <c r="BG131"/>
  <c r="BF131"/>
  <c r="X131"/>
  <c r="V131"/>
  <c r="T131"/>
  <c r="P131"/>
  <c r="BI127"/>
  <c r="BH127"/>
  <c r="BG127"/>
  <c r="BF127"/>
  <c r="X127"/>
  <c r="V127"/>
  <c r="T127"/>
  <c r="P127"/>
  <c r="J120"/>
  <c r="F120"/>
  <c r="F118"/>
  <c r="E116"/>
  <c r="J93"/>
  <c r="F93"/>
  <c r="F91"/>
  <c r="E89"/>
  <c r="J26"/>
  <c r="E26"/>
  <c r="J121"/>
  <c r="J25"/>
  <c r="J20"/>
  <c r="E20"/>
  <c r="F121"/>
  <c r="J19"/>
  <c r="J14"/>
  <c r="J118"/>
  <c r="E7"/>
  <c r="E112"/>
  <c i="13" r="K41"/>
  <c r="K40"/>
  <c i="1" r="BA113"/>
  <c i="13" r="K39"/>
  <c i="1" r="AZ113"/>
  <c i="13" r="BI214"/>
  <c r="BH214"/>
  <c r="BG214"/>
  <c r="BF214"/>
  <c r="X214"/>
  <c r="V214"/>
  <c r="T214"/>
  <c r="P214"/>
  <c r="BI213"/>
  <c r="BH213"/>
  <c r="BG213"/>
  <c r="BF213"/>
  <c r="X213"/>
  <c r="V213"/>
  <c r="T213"/>
  <c r="P213"/>
  <c r="BI212"/>
  <c r="BH212"/>
  <c r="BG212"/>
  <c r="BF212"/>
  <c r="X212"/>
  <c r="V212"/>
  <c r="T212"/>
  <c r="P212"/>
  <c r="BI211"/>
  <c r="BH211"/>
  <c r="BG211"/>
  <c r="BF211"/>
  <c r="X211"/>
  <c r="V211"/>
  <c r="T211"/>
  <c r="P211"/>
  <c r="BI210"/>
  <c r="BH210"/>
  <c r="BG210"/>
  <c r="BF210"/>
  <c r="X210"/>
  <c r="V210"/>
  <c r="T210"/>
  <c r="P210"/>
  <c r="BI209"/>
  <c r="BH209"/>
  <c r="BG209"/>
  <c r="BF209"/>
  <c r="X209"/>
  <c r="V209"/>
  <c r="T209"/>
  <c r="P209"/>
  <c r="BI208"/>
  <c r="BH208"/>
  <c r="BG208"/>
  <c r="BF208"/>
  <c r="X208"/>
  <c r="V208"/>
  <c r="T208"/>
  <c r="P208"/>
  <c r="BI207"/>
  <c r="BH207"/>
  <c r="BG207"/>
  <c r="BF207"/>
  <c r="X207"/>
  <c r="V207"/>
  <c r="T207"/>
  <c r="P207"/>
  <c r="BI206"/>
  <c r="BH206"/>
  <c r="BG206"/>
  <c r="BF206"/>
  <c r="X206"/>
  <c r="V206"/>
  <c r="T206"/>
  <c r="P206"/>
  <c r="BI205"/>
  <c r="BH205"/>
  <c r="BG205"/>
  <c r="BF205"/>
  <c r="X205"/>
  <c r="V205"/>
  <c r="T205"/>
  <c r="P205"/>
  <c r="BI204"/>
  <c r="BH204"/>
  <c r="BG204"/>
  <c r="BF204"/>
  <c r="X204"/>
  <c r="V204"/>
  <c r="T204"/>
  <c r="P204"/>
  <c r="BI203"/>
  <c r="BH203"/>
  <c r="BG203"/>
  <c r="BF203"/>
  <c r="X203"/>
  <c r="V203"/>
  <c r="T203"/>
  <c r="P203"/>
  <c r="BI202"/>
  <c r="BH202"/>
  <c r="BG202"/>
  <c r="BF202"/>
  <c r="X202"/>
  <c r="V202"/>
  <c r="T202"/>
  <c r="P202"/>
  <c r="BI201"/>
  <c r="BH201"/>
  <c r="BG201"/>
  <c r="BF201"/>
  <c r="X201"/>
  <c r="V201"/>
  <c r="T201"/>
  <c r="P201"/>
  <c r="BI200"/>
  <c r="BH200"/>
  <c r="BG200"/>
  <c r="BF200"/>
  <c r="X200"/>
  <c r="V200"/>
  <c r="T200"/>
  <c r="P200"/>
  <c r="BI199"/>
  <c r="BH199"/>
  <c r="BG199"/>
  <c r="BF199"/>
  <c r="X199"/>
  <c r="V199"/>
  <c r="T199"/>
  <c r="P199"/>
  <c r="BI198"/>
  <c r="BH198"/>
  <c r="BG198"/>
  <c r="BF198"/>
  <c r="X198"/>
  <c r="V198"/>
  <c r="T198"/>
  <c r="P198"/>
  <c r="BI197"/>
  <c r="BH197"/>
  <c r="BG197"/>
  <c r="BF197"/>
  <c r="X197"/>
  <c r="V197"/>
  <c r="T197"/>
  <c r="P197"/>
  <c r="BI196"/>
  <c r="BH196"/>
  <c r="BG196"/>
  <c r="BF196"/>
  <c r="X196"/>
  <c r="V196"/>
  <c r="T196"/>
  <c r="P196"/>
  <c r="BI195"/>
  <c r="BH195"/>
  <c r="BG195"/>
  <c r="BF195"/>
  <c r="X195"/>
  <c r="V195"/>
  <c r="T195"/>
  <c r="P195"/>
  <c r="BI194"/>
  <c r="BH194"/>
  <c r="BG194"/>
  <c r="BF194"/>
  <c r="X194"/>
  <c r="V194"/>
  <c r="T194"/>
  <c r="P194"/>
  <c r="BI193"/>
  <c r="BH193"/>
  <c r="BG193"/>
  <c r="BF193"/>
  <c r="X193"/>
  <c r="V193"/>
  <c r="T193"/>
  <c r="P193"/>
  <c r="BI192"/>
  <c r="BH192"/>
  <c r="BG192"/>
  <c r="BF192"/>
  <c r="X192"/>
  <c r="V192"/>
  <c r="T192"/>
  <c r="P192"/>
  <c r="BI189"/>
  <c r="BH189"/>
  <c r="BG189"/>
  <c r="BF189"/>
  <c r="X189"/>
  <c r="X188"/>
  <c r="V189"/>
  <c r="V188"/>
  <c r="T189"/>
  <c r="T188"/>
  <c r="P189"/>
  <c r="BI186"/>
  <c r="BH186"/>
  <c r="BG186"/>
  <c r="BF186"/>
  <c r="X186"/>
  <c r="V186"/>
  <c r="T186"/>
  <c r="P186"/>
  <c r="BI184"/>
  <c r="BH184"/>
  <c r="BG184"/>
  <c r="BF184"/>
  <c r="X184"/>
  <c r="V184"/>
  <c r="T184"/>
  <c r="P184"/>
  <c r="BI182"/>
  <c r="BH182"/>
  <c r="BG182"/>
  <c r="BF182"/>
  <c r="X182"/>
  <c r="V182"/>
  <c r="T182"/>
  <c r="P182"/>
  <c r="BI179"/>
  <c r="BH179"/>
  <c r="BG179"/>
  <c r="BF179"/>
  <c r="X179"/>
  <c r="V179"/>
  <c r="T179"/>
  <c r="P179"/>
  <c r="BI174"/>
  <c r="BH174"/>
  <c r="BG174"/>
  <c r="BF174"/>
  <c r="X174"/>
  <c r="V174"/>
  <c r="T174"/>
  <c r="P174"/>
  <c r="BI172"/>
  <c r="BH172"/>
  <c r="BG172"/>
  <c r="BF172"/>
  <c r="X172"/>
  <c r="V172"/>
  <c r="T172"/>
  <c r="P172"/>
  <c r="BI167"/>
  <c r="BH167"/>
  <c r="BG167"/>
  <c r="BF167"/>
  <c r="X167"/>
  <c r="V167"/>
  <c r="T167"/>
  <c r="P167"/>
  <c r="BI163"/>
  <c r="BH163"/>
  <c r="BG163"/>
  <c r="BF163"/>
  <c r="X163"/>
  <c r="V163"/>
  <c r="T163"/>
  <c r="P163"/>
  <c r="BI159"/>
  <c r="BH159"/>
  <c r="BG159"/>
  <c r="BF159"/>
  <c r="X159"/>
  <c r="V159"/>
  <c r="T159"/>
  <c r="P159"/>
  <c r="BI157"/>
  <c r="BH157"/>
  <c r="BG157"/>
  <c r="BF157"/>
  <c r="X157"/>
  <c r="V157"/>
  <c r="T157"/>
  <c r="P157"/>
  <c r="BI154"/>
  <c r="BH154"/>
  <c r="BG154"/>
  <c r="BF154"/>
  <c r="X154"/>
  <c r="V154"/>
  <c r="T154"/>
  <c r="P154"/>
  <c r="BI149"/>
  <c r="BH149"/>
  <c r="BG149"/>
  <c r="BF149"/>
  <c r="X149"/>
  <c r="V149"/>
  <c r="T149"/>
  <c r="P149"/>
  <c r="BI146"/>
  <c r="BH146"/>
  <c r="BG146"/>
  <c r="BF146"/>
  <c r="X146"/>
  <c r="V146"/>
  <c r="T146"/>
  <c r="P146"/>
  <c r="BI143"/>
  <c r="BH143"/>
  <c r="BG143"/>
  <c r="BF143"/>
  <c r="X143"/>
  <c r="V143"/>
  <c r="T143"/>
  <c r="P143"/>
  <c r="BI139"/>
  <c r="BH139"/>
  <c r="BG139"/>
  <c r="BF139"/>
  <c r="X139"/>
  <c r="V139"/>
  <c r="T139"/>
  <c r="P139"/>
  <c r="BI135"/>
  <c r="BH135"/>
  <c r="BG135"/>
  <c r="BF135"/>
  <c r="X135"/>
  <c r="V135"/>
  <c r="T135"/>
  <c r="P135"/>
  <c r="BI131"/>
  <c r="BH131"/>
  <c r="BG131"/>
  <c r="BF131"/>
  <c r="X131"/>
  <c r="V131"/>
  <c r="T131"/>
  <c r="P131"/>
  <c r="BI128"/>
  <c r="BH128"/>
  <c r="BG128"/>
  <c r="BF128"/>
  <c r="X128"/>
  <c r="V128"/>
  <c r="T128"/>
  <c r="P128"/>
  <c r="J121"/>
  <c r="F121"/>
  <c r="F119"/>
  <c r="E117"/>
  <c r="J93"/>
  <c r="F93"/>
  <c r="F91"/>
  <c r="E89"/>
  <c r="J26"/>
  <c r="E26"/>
  <c r="J122"/>
  <c r="J25"/>
  <c r="J20"/>
  <c r="E20"/>
  <c r="F122"/>
  <c r="J19"/>
  <c r="J14"/>
  <c r="J119"/>
  <c r="E7"/>
  <c r="E113"/>
  <c i="12" r="K41"/>
  <c r="K40"/>
  <c i="1" r="BA112"/>
  <c i="12" r="K39"/>
  <c i="1" r="AZ112"/>
  <c i="12" r="BI160"/>
  <c r="BH160"/>
  <c r="BG160"/>
  <c r="BF160"/>
  <c r="X160"/>
  <c r="X159"/>
  <c r="V160"/>
  <c r="V159"/>
  <c r="T160"/>
  <c r="T159"/>
  <c r="P160"/>
  <c r="BI156"/>
  <c r="BH156"/>
  <c r="BG156"/>
  <c r="BF156"/>
  <c r="X156"/>
  <c r="V156"/>
  <c r="T156"/>
  <c r="P156"/>
  <c r="BI150"/>
  <c r="BH150"/>
  <c r="BG150"/>
  <c r="BF150"/>
  <c r="X150"/>
  <c r="V150"/>
  <c r="T150"/>
  <c r="P150"/>
  <c r="BI148"/>
  <c r="BH148"/>
  <c r="BG148"/>
  <c r="BF148"/>
  <c r="X148"/>
  <c r="V148"/>
  <c r="T148"/>
  <c r="P148"/>
  <c r="BI142"/>
  <c r="BH142"/>
  <c r="BG142"/>
  <c r="BF142"/>
  <c r="X142"/>
  <c r="V142"/>
  <c r="T142"/>
  <c r="P142"/>
  <c r="BI136"/>
  <c r="BH136"/>
  <c r="BG136"/>
  <c r="BF136"/>
  <c r="X136"/>
  <c r="V136"/>
  <c r="T136"/>
  <c r="P136"/>
  <c r="BI130"/>
  <c r="BH130"/>
  <c r="BG130"/>
  <c r="BF130"/>
  <c r="X130"/>
  <c r="V130"/>
  <c r="T130"/>
  <c r="P130"/>
  <c r="BI128"/>
  <c r="BH128"/>
  <c r="BG128"/>
  <c r="BF128"/>
  <c r="X128"/>
  <c r="V128"/>
  <c r="T128"/>
  <c r="P128"/>
  <c r="BI126"/>
  <c r="BH126"/>
  <c r="BG126"/>
  <c r="BF126"/>
  <c r="X126"/>
  <c r="V126"/>
  <c r="T126"/>
  <c r="P126"/>
  <c r="J119"/>
  <c r="F119"/>
  <c r="F117"/>
  <c r="E115"/>
  <c r="J93"/>
  <c r="F93"/>
  <c r="F91"/>
  <c r="E89"/>
  <c r="J26"/>
  <c r="E26"/>
  <c r="J94"/>
  <c r="J25"/>
  <c r="J20"/>
  <c r="E20"/>
  <c r="F94"/>
  <c r="J19"/>
  <c r="J14"/>
  <c r="J117"/>
  <c r="E7"/>
  <c r="E111"/>
  <c i="11" r="K41"/>
  <c r="K40"/>
  <c i="1" r="BA110"/>
  <c i="11" r="K39"/>
  <c i="1" r="AZ110"/>
  <c i="11" r="BI147"/>
  <c r="BH147"/>
  <c r="BG147"/>
  <c r="BF147"/>
  <c r="X147"/>
  <c r="V147"/>
  <c r="T147"/>
  <c r="P147"/>
  <c r="BI145"/>
  <c r="BH145"/>
  <c r="BG145"/>
  <c r="BF145"/>
  <c r="X145"/>
  <c r="V145"/>
  <c r="T145"/>
  <c r="P145"/>
  <c r="BI142"/>
  <c r="BH142"/>
  <c r="BG142"/>
  <c r="BF142"/>
  <c r="X142"/>
  <c r="X141"/>
  <c r="V142"/>
  <c r="V141"/>
  <c r="T142"/>
  <c r="T141"/>
  <c r="P142"/>
  <c r="BI138"/>
  <c r="BH138"/>
  <c r="BG138"/>
  <c r="BF138"/>
  <c r="X138"/>
  <c r="V138"/>
  <c r="T138"/>
  <c r="P138"/>
  <c r="BI133"/>
  <c r="BH133"/>
  <c r="BG133"/>
  <c r="BF133"/>
  <c r="X133"/>
  <c r="V133"/>
  <c r="T133"/>
  <c r="P133"/>
  <c r="BI128"/>
  <c r="BH128"/>
  <c r="BG128"/>
  <c r="BF128"/>
  <c r="X128"/>
  <c r="X127"/>
  <c r="V128"/>
  <c r="V127"/>
  <c r="T128"/>
  <c r="T127"/>
  <c r="P128"/>
  <c r="J121"/>
  <c r="F121"/>
  <c r="F119"/>
  <c r="E117"/>
  <c r="J93"/>
  <c r="F93"/>
  <c r="F91"/>
  <c r="E89"/>
  <c r="J26"/>
  <c r="E26"/>
  <c r="J94"/>
  <c r="J25"/>
  <c r="J20"/>
  <c r="E20"/>
  <c r="F122"/>
  <c r="J19"/>
  <c r="J14"/>
  <c r="J91"/>
  <c r="E7"/>
  <c r="E113"/>
  <c i="10" r="K41"/>
  <c r="K40"/>
  <c i="1" r="BA109"/>
  <c i="10" r="K39"/>
  <c i="1" r="AZ109"/>
  <c i="10" r="BI215"/>
  <c r="BH215"/>
  <c r="BG215"/>
  <c r="BF215"/>
  <c r="X215"/>
  <c r="V215"/>
  <c r="T215"/>
  <c r="P215"/>
  <c r="BI210"/>
  <c r="BH210"/>
  <c r="BG210"/>
  <c r="BF210"/>
  <c r="X210"/>
  <c r="V210"/>
  <c r="T210"/>
  <c r="P210"/>
  <c r="BI201"/>
  <c r="BH201"/>
  <c r="BG201"/>
  <c r="BF201"/>
  <c r="X201"/>
  <c r="V201"/>
  <c r="T201"/>
  <c r="P201"/>
  <c r="BI193"/>
  <c r="BH193"/>
  <c r="BG193"/>
  <c r="BF193"/>
  <c r="X193"/>
  <c r="V193"/>
  <c r="T193"/>
  <c r="P193"/>
  <c r="BI188"/>
  <c r="BH188"/>
  <c r="BG188"/>
  <c r="BF188"/>
  <c r="X188"/>
  <c r="V188"/>
  <c r="T188"/>
  <c r="P188"/>
  <c r="BI186"/>
  <c r="BH186"/>
  <c r="BG186"/>
  <c r="BF186"/>
  <c r="X186"/>
  <c r="V186"/>
  <c r="T186"/>
  <c r="P186"/>
  <c r="BI183"/>
  <c r="BH183"/>
  <c r="BG183"/>
  <c r="BF183"/>
  <c r="X183"/>
  <c r="V183"/>
  <c r="T183"/>
  <c r="P183"/>
  <c r="BI182"/>
  <c r="BH182"/>
  <c r="BG182"/>
  <c r="BF182"/>
  <c r="X182"/>
  <c r="V182"/>
  <c r="T182"/>
  <c r="P182"/>
  <c r="BI180"/>
  <c r="BH180"/>
  <c r="BG180"/>
  <c r="BF180"/>
  <c r="X180"/>
  <c r="V180"/>
  <c r="T180"/>
  <c r="P180"/>
  <c r="BI175"/>
  <c r="BH175"/>
  <c r="BG175"/>
  <c r="BF175"/>
  <c r="X175"/>
  <c r="V175"/>
  <c r="T175"/>
  <c r="P175"/>
  <c r="BI169"/>
  <c r="BH169"/>
  <c r="BG169"/>
  <c r="BF169"/>
  <c r="X169"/>
  <c r="V169"/>
  <c r="T169"/>
  <c r="P169"/>
  <c r="BI164"/>
  <c r="BH164"/>
  <c r="BG164"/>
  <c r="BF164"/>
  <c r="X164"/>
  <c r="V164"/>
  <c r="T164"/>
  <c r="P164"/>
  <c r="BI161"/>
  <c r="BH161"/>
  <c r="BG161"/>
  <c r="BF161"/>
  <c r="X161"/>
  <c r="V161"/>
  <c r="T161"/>
  <c r="P161"/>
  <c r="BI157"/>
  <c r="BH157"/>
  <c r="BG157"/>
  <c r="BF157"/>
  <c r="X157"/>
  <c r="V157"/>
  <c r="T157"/>
  <c r="P157"/>
  <c r="BI154"/>
  <c r="BH154"/>
  <c r="BG154"/>
  <c r="BF154"/>
  <c r="X154"/>
  <c r="V154"/>
  <c r="T154"/>
  <c r="P154"/>
  <c r="BI151"/>
  <c r="BH151"/>
  <c r="BG151"/>
  <c r="BF151"/>
  <c r="X151"/>
  <c r="V151"/>
  <c r="T151"/>
  <c r="P151"/>
  <c r="BI147"/>
  <c r="BH147"/>
  <c r="BG147"/>
  <c r="BF147"/>
  <c r="X147"/>
  <c r="V147"/>
  <c r="T147"/>
  <c r="P147"/>
  <c r="BI143"/>
  <c r="BH143"/>
  <c r="BG143"/>
  <c r="BF143"/>
  <c r="X143"/>
  <c r="V143"/>
  <c r="T143"/>
  <c r="P143"/>
  <c r="BI137"/>
  <c r="BH137"/>
  <c r="BG137"/>
  <c r="BF137"/>
  <c r="X137"/>
  <c r="V137"/>
  <c r="T137"/>
  <c r="P137"/>
  <c r="BI131"/>
  <c r="BH131"/>
  <c r="BG131"/>
  <c r="BF131"/>
  <c r="X131"/>
  <c r="V131"/>
  <c r="T131"/>
  <c r="P131"/>
  <c r="J124"/>
  <c r="F124"/>
  <c r="F122"/>
  <c r="E120"/>
  <c r="J93"/>
  <c r="F93"/>
  <c r="F91"/>
  <c r="E89"/>
  <c r="J26"/>
  <c r="E26"/>
  <c r="J94"/>
  <c r="J25"/>
  <c r="J20"/>
  <c r="E20"/>
  <c r="F125"/>
  <c r="J19"/>
  <c r="J14"/>
  <c r="J122"/>
  <c r="E7"/>
  <c r="E116"/>
  <c i="9" r="K41"/>
  <c r="K40"/>
  <c i="1" r="BA107"/>
  <c i="9" r="K39"/>
  <c i="1" r="AZ107"/>
  <c i="9" r="BI169"/>
  <c r="BH169"/>
  <c r="BG169"/>
  <c r="BF169"/>
  <c r="X169"/>
  <c r="X168"/>
  <c r="V169"/>
  <c r="V168"/>
  <c r="T169"/>
  <c r="T168"/>
  <c r="P169"/>
  <c r="BI166"/>
  <c r="BH166"/>
  <c r="BG166"/>
  <c r="BF166"/>
  <c r="X166"/>
  <c r="V166"/>
  <c r="T166"/>
  <c r="P166"/>
  <c r="BI163"/>
  <c r="BH163"/>
  <c r="BG163"/>
  <c r="BF163"/>
  <c r="X163"/>
  <c r="V163"/>
  <c r="T163"/>
  <c r="P163"/>
  <c r="BI161"/>
  <c r="BH161"/>
  <c r="BG161"/>
  <c r="BF161"/>
  <c r="X161"/>
  <c r="V161"/>
  <c r="T161"/>
  <c r="P161"/>
  <c r="BI160"/>
  <c r="BH160"/>
  <c r="BG160"/>
  <c r="BF160"/>
  <c r="X160"/>
  <c r="V160"/>
  <c r="T160"/>
  <c r="P160"/>
  <c r="BI158"/>
  <c r="BH158"/>
  <c r="BG158"/>
  <c r="BF158"/>
  <c r="X158"/>
  <c r="V158"/>
  <c r="T158"/>
  <c r="P158"/>
  <c r="BI156"/>
  <c r="BH156"/>
  <c r="BG156"/>
  <c r="BF156"/>
  <c r="X156"/>
  <c r="V156"/>
  <c r="T156"/>
  <c r="P156"/>
  <c r="BI154"/>
  <c r="BH154"/>
  <c r="BG154"/>
  <c r="BF154"/>
  <c r="X154"/>
  <c r="V154"/>
  <c r="T154"/>
  <c r="P154"/>
  <c r="BI152"/>
  <c r="BH152"/>
  <c r="BG152"/>
  <c r="BF152"/>
  <c r="X152"/>
  <c r="V152"/>
  <c r="T152"/>
  <c r="P152"/>
  <c r="BI150"/>
  <c r="BH150"/>
  <c r="BG150"/>
  <c r="BF150"/>
  <c r="X150"/>
  <c r="V150"/>
  <c r="T150"/>
  <c r="P150"/>
  <c r="BI147"/>
  <c r="BH147"/>
  <c r="BG147"/>
  <c r="BF147"/>
  <c r="X147"/>
  <c r="V147"/>
  <c r="T147"/>
  <c r="P147"/>
  <c r="BI145"/>
  <c r="BH145"/>
  <c r="BG145"/>
  <c r="BF145"/>
  <c r="X145"/>
  <c r="V145"/>
  <c r="T145"/>
  <c r="P145"/>
  <c r="BI142"/>
  <c r="BH142"/>
  <c r="BG142"/>
  <c r="BF142"/>
  <c r="X142"/>
  <c r="V142"/>
  <c r="T142"/>
  <c r="P142"/>
  <c r="BI141"/>
  <c r="BH141"/>
  <c r="BG141"/>
  <c r="BF141"/>
  <c r="X141"/>
  <c r="V141"/>
  <c r="T141"/>
  <c r="P141"/>
  <c r="BI138"/>
  <c r="BH138"/>
  <c r="BG138"/>
  <c r="BF138"/>
  <c r="X138"/>
  <c r="V138"/>
  <c r="T138"/>
  <c r="P138"/>
  <c r="BI133"/>
  <c r="BH133"/>
  <c r="BG133"/>
  <c r="BF133"/>
  <c r="X133"/>
  <c r="X132"/>
  <c r="V133"/>
  <c r="V132"/>
  <c r="T133"/>
  <c r="T132"/>
  <c r="P133"/>
  <c r="BI128"/>
  <c r="BH128"/>
  <c r="BG128"/>
  <c r="BF128"/>
  <c r="X128"/>
  <c r="X127"/>
  <c r="V128"/>
  <c r="V127"/>
  <c r="T128"/>
  <c r="T127"/>
  <c r="P128"/>
  <c r="J121"/>
  <c r="F121"/>
  <c r="F119"/>
  <c r="E117"/>
  <c r="J93"/>
  <c r="F93"/>
  <c r="F91"/>
  <c r="E89"/>
  <c r="J26"/>
  <c r="E26"/>
  <c r="J122"/>
  <c r="J25"/>
  <c r="J20"/>
  <c r="E20"/>
  <c r="F122"/>
  <c r="J19"/>
  <c r="J14"/>
  <c r="J119"/>
  <c r="E7"/>
  <c r="E85"/>
  <c i="8" r="K39"/>
  <c r="K38"/>
  <c i="1" r="BA105"/>
  <c i="8" r="K37"/>
  <c i="1" r="AZ105"/>
  <c i="8" r="BI153"/>
  <c r="BH153"/>
  <c r="BG153"/>
  <c r="BF153"/>
  <c r="X153"/>
  <c r="V153"/>
  <c r="T153"/>
  <c r="P153"/>
  <c r="BI151"/>
  <c r="BH151"/>
  <c r="BG151"/>
  <c r="BF151"/>
  <c r="X151"/>
  <c r="V151"/>
  <c r="T151"/>
  <c r="P151"/>
  <c r="BI149"/>
  <c r="BH149"/>
  <c r="BG149"/>
  <c r="BF149"/>
  <c r="X149"/>
  <c r="V149"/>
  <c r="T149"/>
  <c r="P149"/>
  <c r="BI148"/>
  <c r="BH148"/>
  <c r="BG148"/>
  <c r="BF148"/>
  <c r="X148"/>
  <c r="V148"/>
  <c r="T148"/>
  <c r="P148"/>
  <c r="BI144"/>
  <c r="BH144"/>
  <c r="BG144"/>
  <c r="BF144"/>
  <c r="X144"/>
  <c r="V144"/>
  <c r="T144"/>
  <c r="P144"/>
  <c r="BI141"/>
  <c r="BH141"/>
  <c r="BG141"/>
  <c r="BF141"/>
  <c r="X141"/>
  <c r="V141"/>
  <c r="T141"/>
  <c r="P141"/>
  <c r="BI136"/>
  <c r="BH136"/>
  <c r="BG136"/>
  <c r="BF136"/>
  <c r="X136"/>
  <c r="V136"/>
  <c r="T136"/>
  <c r="P136"/>
  <c r="BI132"/>
  <c r="BH132"/>
  <c r="BG132"/>
  <c r="BF132"/>
  <c r="X132"/>
  <c r="V132"/>
  <c r="T132"/>
  <c r="P132"/>
  <c r="BI128"/>
  <c r="BH128"/>
  <c r="BG128"/>
  <c r="BF128"/>
  <c r="X128"/>
  <c r="V128"/>
  <c r="T128"/>
  <c r="P128"/>
  <c r="BI124"/>
  <c r="BH124"/>
  <c r="BG124"/>
  <c r="BF124"/>
  <c r="X124"/>
  <c r="V124"/>
  <c r="T124"/>
  <c r="P124"/>
  <c r="J117"/>
  <c r="F117"/>
  <c r="F115"/>
  <c r="E113"/>
  <c r="J91"/>
  <c r="F91"/>
  <c r="F89"/>
  <c r="E87"/>
  <c r="J24"/>
  <c r="E24"/>
  <c r="J92"/>
  <c r="J23"/>
  <c r="J18"/>
  <c r="E18"/>
  <c r="F118"/>
  <c r="J17"/>
  <c r="J12"/>
  <c r="J115"/>
  <c r="E7"/>
  <c r="E85"/>
  <c i="7" r="K41"/>
  <c r="K40"/>
  <c i="1" r="BA104"/>
  <c i="7" r="K39"/>
  <c i="1" r="AZ104"/>
  <c i="7" r="BI204"/>
  <c r="BH204"/>
  <c r="BG204"/>
  <c r="BF204"/>
  <c r="X204"/>
  <c r="V204"/>
  <c r="T204"/>
  <c r="P204"/>
  <c r="BI199"/>
  <c r="BH199"/>
  <c r="BG199"/>
  <c r="BF199"/>
  <c r="X199"/>
  <c r="V199"/>
  <c r="T199"/>
  <c r="P199"/>
  <c r="BI193"/>
  <c r="BH193"/>
  <c r="BG193"/>
  <c r="BF193"/>
  <c r="X193"/>
  <c r="V193"/>
  <c r="T193"/>
  <c r="P193"/>
  <c r="BI188"/>
  <c r="BH188"/>
  <c r="BG188"/>
  <c r="BF188"/>
  <c r="X188"/>
  <c r="V188"/>
  <c r="T188"/>
  <c r="P188"/>
  <c r="BI184"/>
  <c r="BH184"/>
  <c r="BG184"/>
  <c r="BF184"/>
  <c r="X184"/>
  <c r="X183"/>
  <c r="V184"/>
  <c r="V183"/>
  <c r="T184"/>
  <c r="T183"/>
  <c r="P184"/>
  <c r="BI181"/>
  <c r="BH181"/>
  <c r="BG181"/>
  <c r="BF181"/>
  <c r="X181"/>
  <c r="V181"/>
  <c r="T181"/>
  <c r="P181"/>
  <c r="BI178"/>
  <c r="BH178"/>
  <c r="BG178"/>
  <c r="BF178"/>
  <c r="X178"/>
  <c r="V178"/>
  <c r="T178"/>
  <c r="P178"/>
  <c r="BI176"/>
  <c r="BH176"/>
  <c r="BG176"/>
  <c r="BF176"/>
  <c r="X176"/>
  <c r="V176"/>
  <c r="T176"/>
  <c r="P176"/>
  <c r="BI175"/>
  <c r="BH175"/>
  <c r="BG175"/>
  <c r="BF175"/>
  <c r="X175"/>
  <c r="V175"/>
  <c r="T175"/>
  <c r="P175"/>
  <c r="BI174"/>
  <c r="BH174"/>
  <c r="BG174"/>
  <c r="BF174"/>
  <c r="X174"/>
  <c r="V174"/>
  <c r="T174"/>
  <c r="P174"/>
  <c r="BI172"/>
  <c r="BH172"/>
  <c r="BG172"/>
  <c r="BF172"/>
  <c r="X172"/>
  <c r="V172"/>
  <c r="T172"/>
  <c r="P172"/>
  <c r="BI171"/>
  <c r="BH171"/>
  <c r="BG171"/>
  <c r="BF171"/>
  <c r="X171"/>
  <c r="V171"/>
  <c r="T171"/>
  <c r="P171"/>
  <c r="BI167"/>
  <c r="BH167"/>
  <c r="BG167"/>
  <c r="BF167"/>
  <c r="X167"/>
  <c r="V167"/>
  <c r="T167"/>
  <c r="P167"/>
  <c r="BI165"/>
  <c r="BH165"/>
  <c r="BG165"/>
  <c r="BF165"/>
  <c r="X165"/>
  <c r="V165"/>
  <c r="T165"/>
  <c r="P165"/>
  <c r="BI163"/>
  <c r="BH163"/>
  <c r="BG163"/>
  <c r="BF163"/>
  <c r="X163"/>
  <c r="V163"/>
  <c r="T163"/>
  <c r="P163"/>
  <c r="BI159"/>
  <c r="BH159"/>
  <c r="BG159"/>
  <c r="BF159"/>
  <c r="X159"/>
  <c r="V159"/>
  <c r="T159"/>
  <c r="P159"/>
  <c r="BI155"/>
  <c r="BH155"/>
  <c r="BG155"/>
  <c r="BF155"/>
  <c r="X155"/>
  <c r="V155"/>
  <c r="T155"/>
  <c r="P155"/>
  <c r="BI151"/>
  <c r="BH151"/>
  <c r="BG151"/>
  <c r="BF151"/>
  <c r="X151"/>
  <c r="V151"/>
  <c r="T151"/>
  <c r="P151"/>
  <c r="BI149"/>
  <c r="BH149"/>
  <c r="BG149"/>
  <c r="BF149"/>
  <c r="X149"/>
  <c r="V149"/>
  <c r="T149"/>
  <c r="P149"/>
  <c r="BI145"/>
  <c r="BH145"/>
  <c r="BG145"/>
  <c r="BF145"/>
  <c r="X145"/>
  <c r="V145"/>
  <c r="T145"/>
  <c r="P145"/>
  <c r="BI137"/>
  <c r="BH137"/>
  <c r="BG137"/>
  <c r="BF137"/>
  <c r="X137"/>
  <c r="V137"/>
  <c r="T137"/>
  <c r="P137"/>
  <c r="BI130"/>
  <c r="BH130"/>
  <c r="BG130"/>
  <c r="BF130"/>
  <c r="X130"/>
  <c r="V130"/>
  <c r="T130"/>
  <c r="P130"/>
  <c r="J123"/>
  <c r="F123"/>
  <c r="F121"/>
  <c r="E119"/>
  <c r="J93"/>
  <c r="F93"/>
  <c r="F91"/>
  <c r="E89"/>
  <c r="J26"/>
  <c r="E26"/>
  <c r="J124"/>
  <c r="J25"/>
  <c r="J20"/>
  <c r="E20"/>
  <c r="F94"/>
  <c r="J19"/>
  <c r="J14"/>
  <c r="J91"/>
  <c r="E7"/>
  <c r="E115"/>
  <c i="6" r="K41"/>
  <c r="K40"/>
  <c i="1" r="BA102"/>
  <c i="6" r="K39"/>
  <c i="1" r="AZ102"/>
  <c i="6" r="BI165"/>
  <c r="BH165"/>
  <c r="BG165"/>
  <c r="BF165"/>
  <c r="X165"/>
  <c r="V165"/>
  <c r="T165"/>
  <c r="P165"/>
  <c r="BI160"/>
  <c r="BH160"/>
  <c r="BG160"/>
  <c r="BF160"/>
  <c r="X160"/>
  <c r="V160"/>
  <c r="T160"/>
  <c r="P160"/>
  <c r="BI154"/>
  <c r="BH154"/>
  <c r="BG154"/>
  <c r="BF154"/>
  <c r="X154"/>
  <c r="V154"/>
  <c r="T154"/>
  <c r="P154"/>
  <c r="BI149"/>
  <c r="BH149"/>
  <c r="BG149"/>
  <c r="BF149"/>
  <c r="X149"/>
  <c r="V149"/>
  <c r="T149"/>
  <c r="P149"/>
  <c r="BI145"/>
  <c r="BH145"/>
  <c r="BG145"/>
  <c r="BF145"/>
  <c r="X145"/>
  <c r="V145"/>
  <c r="T145"/>
  <c r="P145"/>
  <c r="BI144"/>
  <c r="BH144"/>
  <c r="BG144"/>
  <c r="BF144"/>
  <c r="X144"/>
  <c r="V144"/>
  <c r="T144"/>
  <c r="P144"/>
  <c r="BI143"/>
  <c r="BH143"/>
  <c r="BG143"/>
  <c r="BF143"/>
  <c r="X143"/>
  <c r="V143"/>
  <c r="T143"/>
  <c r="P143"/>
  <c r="BI139"/>
  <c r="BH139"/>
  <c r="BG139"/>
  <c r="BF139"/>
  <c r="X139"/>
  <c r="V139"/>
  <c r="T139"/>
  <c r="P139"/>
  <c r="BI134"/>
  <c r="BH134"/>
  <c r="BG134"/>
  <c r="BF134"/>
  <c r="X134"/>
  <c r="V134"/>
  <c r="T134"/>
  <c r="P134"/>
  <c r="BI128"/>
  <c r="BH128"/>
  <c r="BG128"/>
  <c r="BF128"/>
  <c r="X128"/>
  <c r="X127"/>
  <c r="X126"/>
  <c r="V128"/>
  <c r="V127"/>
  <c r="V126"/>
  <c r="T128"/>
  <c r="T127"/>
  <c r="T126"/>
  <c r="P128"/>
  <c r="J121"/>
  <c r="F121"/>
  <c r="F119"/>
  <c r="E117"/>
  <c r="J93"/>
  <c r="F93"/>
  <c r="F91"/>
  <c r="E89"/>
  <c r="J26"/>
  <c r="E26"/>
  <c r="J122"/>
  <c r="J25"/>
  <c r="J20"/>
  <c r="E20"/>
  <c r="F122"/>
  <c r="J19"/>
  <c r="J14"/>
  <c r="J119"/>
  <c r="E7"/>
  <c r="E113"/>
  <c i="5" r="K41"/>
  <c r="K40"/>
  <c i="1" r="BA101"/>
  <c i="5" r="K39"/>
  <c i="1" r="AZ101"/>
  <c i="5" r="BI178"/>
  <c r="BH178"/>
  <c r="BG178"/>
  <c r="BF178"/>
  <c r="X178"/>
  <c r="V178"/>
  <c r="T178"/>
  <c r="P178"/>
  <c r="BI174"/>
  <c r="BH174"/>
  <c r="BG174"/>
  <c r="BF174"/>
  <c r="X174"/>
  <c r="V174"/>
  <c r="T174"/>
  <c r="P174"/>
  <c r="BI171"/>
  <c r="BH171"/>
  <c r="BG171"/>
  <c r="BF171"/>
  <c r="X171"/>
  <c r="V171"/>
  <c r="T171"/>
  <c r="P171"/>
  <c r="BI167"/>
  <c r="BH167"/>
  <c r="BG167"/>
  <c r="BF167"/>
  <c r="X167"/>
  <c r="V167"/>
  <c r="T167"/>
  <c r="P167"/>
  <c r="BI166"/>
  <c r="BH166"/>
  <c r="BG166"/>
  <c r="BF166"/>
  <c r="X166"/>
  <c r="V166"/>
  <c r="T166"/>
  <c r="P166"/>
  <c r="BI164"/>
  <c r="BH164"/>
  <c r="BG164"/>
  <c r="BF164"/>
  <c r="X164"/>
  <c r="V164"/>
  <c r="T164"/>
  <c r="P164"/>
  <c r="BI163"/>
  <c r="BH163"/>
  <c r="BG163"/>
  <c r="BF163"/>
  <c r="X163"/>
  <c r="V163"/>
  <c r="T163"/>
  <c r="P163"/>
  <c r="BI162"/>
  <c r="BH162"/>
  <c r="BG162"/>
  <c r="BF162"/>
  <c r="X162"/>
  <c r="V162"/>
  <c r="T162"/>
  <c r="P162"/>
  <c r="BI161"/>
  <c r="BH161"/>
  <c r="BG161"/>
  <c r="BF161"/>
  <c r="X161"/>
  <c r="V161"/>
  <c r="T161"/>
  <c r="P161"/>
  <c r="BI159"/>
  <c r="BH159"/>
  <c r="BG159"/>
  <c r="BF159"/>
  <c r="X159"/>
  <c r="V159"/>
  <c r="T159"/>
  <c r="P159"/>
  <c r="BI156"/>
  <c r="BH156"/>
  <c r="BG156"/>
  <c r="BF156"/>
  <c r="X156"/>
  <c r="V156"/>
  <c r="T156"/>
  <c r="P156"/>
  <c r="BI151"/>
  <c r="BH151"/>
  <c r="BG151"/>
  <c r="BF151"/>
  <c r="X151"/>
  <c r="V151"/>
  <c r="T151"/>
  <c r="P151"/>
  <c r="BI148"/>
  <c r="BH148"/>
  <c r="BG148"/>
  <c r="BF148"/>
  <c r="X148"/>
  <c r="V148"/>
  <c r="T148"/>
  <c r="P148"/>
  <c r="BI143"/>
  <c r="BH143"/>
  <c r="BG143"/>
  <c r="BF143"/>
  <c r="X143"/>
  <c r="V143"/>
  <c r="T143"/>
  <c r="P143"/>
  <c r="BI139"/>
  <c r="BH139"/>
  <c r="BG139"/>
  <c r="BF139"/>
  <c r="X139"/>
  <c r="V139"/>
  <c r="T139"/>
  <c r="P139"/>
  <c r="BI134"/>
  <c r="BH134"/>
  <c r="BG134"/>
  <c r="BF134"/>
  <c r="X134"/>
  <c r="V134"/>
  <c r="T134"/>
  <c r="P134"/>
  <c r="BI130"/>
  <c r="BH130"/>
  <c r="BG130"/>
  <c r="BF130"/>
  <c r="X130"/>
  <c r="V130"/>
  <c r="T130"/>
  <c r="P130"/>
  <c r="J123"/>
  <c r="F123"/>
  <c r="F121"/>
  <c r="E119"/>
  <c r="J93"/>
  <c r="F93"/>
  <c r="F91"/>
  <c r="E89"/>
  <c r="J26"/>
  <c r="E26"/>
  <c r="J124"/>
  <c r="J25"/>
  <c r="J20"/>
  <c r="E20"/>
  <c r="F94"/>
  <c r="J19"/>
  <c r="J14"/>
  <c r="J121"/>
  <c r="E7"/>
  <c r="E85"/>
  <c i="4" r="K43"/>
  <c r="K42"/>
  <c i="1" r="BA99"/>
  <c i="4" r="K41"/>
  <c i="1" r="AZ99"/>
  <c i="4" r="BI180"/>
  <c r="BH180"/>
  <c r="BG180"/>
  <c r="BF180"/>
  <c r="X180"/>
  <c r="X173"/>
  <c r="V180"/>
  <c r="V173"/>
  <c r="T180"/>
  <c r="T173"/>
  <c r="P180"/>
  <c r="BI174"/>
  <c r="BH174"/>
  <c r="BG174"/>
  <c r="BF174"/>
  <c r="X174"/>
  <c r="V174"/>
  <c r="T174"/>
  <c r="P174"/>
  <c r="BI171"/>
  <c r="BH171"/>
  <c r="BG171"/>
  <c r="BF171"/>
  <c r="X171"/>
  <c r="V171"/>
  <c r="T171"/>
  <c r="P171"/>
  <c r="BI168"/>
  <c r="BH168"/>
  <c r="BG168"/>
  <c r="BF168"/>
  <c r="X168"/>
  <c r="V168"/>
  <c r="T168"/>
  <c r="P168"/>
  <c r="BI166"/>
  <c r="BH166"/>
  <c r="BG166"/>
  <c r="BF166"/>
  <c r="X166"/>
  <c r="V166"/>
  <c r="T166"/>
  <c r="P166"/>
  <c r="BI163"/>
  <c r="BH163"/>
  <c r="BG163"/>
  <c r="BF163"/>
  <c r="X163"/>
  <c r="V163"/>
  <c r="T163"/>
  <c r="P163"/>
  <c r="BI161"/>
  <c r="BH161"/>
  <c r="BG161"/>
  <c r="BF161"/>
  <c r="X161"/>
  <c r="V161"/>
  <c r="T161"/>
  <c r="P161"/>
  <c r="BI158"/>
  <c r="BH158"/>
  <c r="BG158"/>
  <c r="BF158"/>
  <c r="X158"/>
  <c r="V158"/>
  <c r="T158"/>
  <c r="P158"/>
  <c r="BI157"/>
  <c r="BH157"/>
  <c r="BG157"/>
  <c r="BF157"/>
  <c r="X157"/>
  <c r="V157"/>
  <c r="T157"/>
  <c r="P157"/>
  <c r="BI153"/>
  <c r="BH153"/>
  <c r="BG153"/>
  <c r="BF153"/>
  <c r="X153"/>
  <c r="V153"/>
  <c r="T153"/>
  <c r="P153"/>
  <c r="BI147"/>
  <c r="BH147"/>
  <c r="BG147"/>
  <c r="BF147"/>
  <c r="X147"/>
  <c r="V147"/>
  <c r="T147"/>
  <c r="P147"/>
  <c r="BI143"/>
  <c r="BH143"/>
  <c r="BG143"/>
  <c r="BF143"/>
  <c r="X143"/>
  <c r="V143"/>
  <c r="T143"/>
  <c r="P143"/>
  <c r="BI138"/>
  <c r="BH138"/>
  <c r="BG138"/>
  <c r="BF138"/>
  <c r="X138"/>
  <c r="V138"/>
  <c r="T138"/>
  <c r="P138"/>
  <c r="BI133"/>
  <c r="BH133"/>
  <c r="BG133"/>
  <c r="BF133"/>
  <c r="X133"/>
  <c r="V133"/>
  <c r="T133"/>
  <c r="P133"/>
  <c r="J126"/>
  <c r="F126"/>
  <c r="F124"/>
  <c r="E122"/>
  <c r="J95"/>
  <c r="F95"/>
  <c r="F93"/>
  <c r="E91"/>
  <c r="J28"/>
  <c r="E28"/>
  <c r="J96"/>
  <c r="J27"/>
  <c r="J22"/>
  <c r="E22"/>
  <c r="F96"/>
  <c r="J21"/>
  <c r="J16"/>
  <c r="J124"/>
  <c r="E7"/>
  <c r="E116"/>
  <c i="3" r="K158"/>
  <c r="K41"/>
  <c r="K40"/>
  <c i="1" r="BA97"/>
  <c i="3" r="K39"/>
  <c i="1" r="AZ97"/>
  <c i="3" r="BI175"/>
  <c r="BH175"/>
  <c r="BG175"/>
  <c r="BF175"/>
  <c r="X175"/>
  <c r="V175"/>
  <c r="T175"/>
  <c r="P175"/>
  <c r="BI171"/>
  <c r="BH171"/>
  <c r="BG171"/>
  <c r="BF171"/>
  <c r="X171"/>
  <c r="V171"/>
  <c r="T171"/>
  <c r="P171"/>
  <c r="BI167"/>
  <c r="BH167"/>
  <c r="BG167"/>
  <c r="BF167"/>
  <c r="X167"/>
  <c r="V167"/>
  <c r="T167"/>
  <c r="P167"/>
  <c r="BI163"/>
  <c r="BH163"/>
  <c r="BG163"/>
  <c r="BF163"/>
  <c r="X163"/>
  <c r="V163"/>
  <c r="T163"/>
  <c r="P163"/>
  <c r="BI160"/>
  <c r="BH160"/>
  <c r="BG160"/>
  <c r="BF160"/>
  <c r="X160"/>
  <c r="V160"/>
  <c r="T160"/>
  <c r="P160"/>
  <c r="K101"/>
  <c r="J101"/>
  <c r="I101"/>
  <c r="BI156"/>
  <c r="BH156"/>
  <c r="BG156"/>
  <c r="BF156"/>
  <c r="X156"/>
  <c r="V156"/>
  <c r="T156"/>
  <c r="P156"/>
  <c r="BI151"/>
  <c r="BH151"/>
  <c r="BG151"/>
  <c r="BF151"/>
  <c r="X151"/>
  <c r="V151"/>
  <c r="T151"/>
  <c r="P151"/>
  <c r="BI147"/>
  <c r="BH147"/>
  <c r="BG147"/>
  <c r="BF147"/>
  <c r="X147"/>
  <c r="V147"/>
  <c r="T147"/>
  <c r="P147"/>
  <c r="BI143"/>
  <c r="BH143"/>
  <c r="BG143"/>
  <c r="BF143"/>
  <c r="X143"/>
  <c r="V143"/>
  <c r="T143"/>
  <c r="P143"/>
  <c r="BI139"/>
  <c r="BH139"/>
  <c r="BG139"/>
  <c r="BF139"/>
  <c r="X139"/>
  <c r="V139"/>
  <c r="T139"/>
  <c r="P139"/>
  <c r="BI135"/>
  <c r="BH135"/>
  <c r="BG135"/>
  <c r="BF135"/>
  <c r="X135"/>
  <c r="V135"/>
  <c r="T135"/>
  <c r="P135"/>
  <c r="BI131"/>
  <c r="BH131"/>
  <c r="BG131"/>
  <c r="BF131"/>
  <c r="X131"/>
  <c r="V131"/>
  <c r="T131"/>
  <c r="P131"/>
  <c r="BI127"/>
  <c r="BH127"/>
  <c r="BG127"/>
  <c r="BF127"/>
  <c r="X127"/>
  <c r="V127"/>
  <c r="T127"/>
  <c r="P127"/>
  <c r="J120"/>
  <c r="F120"/>
  <c r="F118"/>
  <c r="E116"/>
  <c r="J93"/>
  <c r="F93"/>
  <c r="F91"/>
  <c r="E89"/>
  <c r="J26"/>
  <c r="E26"/>
  <c r="J94"/>
  <c r="J25"/>
  <c r="J20"/>
  <c r="E20"/>
  <c r="F121"/>
  <c r="J19"/>
  <c r="J14"/>
  <c r="J118"/>
  <c r="E7"/>
  <c r="E85"/>
  <c i="2" r="K39"/>
  <c r="K38"/>
  <c i="1" r="BA95"/>
  <c i="2" r="K37"/>
  <c i="1" r="AZ95"/>
  <c i="2" r="BI270"/>
  <c r="BH270"/>
  <c r="BG270"/>
  <c r="BF270"/>
  <c r="X270"/>
  <c r="V270"/>
  <c r="T270"/>
  <c r="P270"/>
  <c r="BI268"/>
  <c r="BH268"/>
  <c r="BG268"/>
  <c r="BF268"/>
  <c r="X268"/>
  <c r="V268"/>
  <c r="T268"/>
  <c r="P268"/>
  <c r="BI266"/>
  <c r="BH266"/>
  <c r="BG266"/>
  <c r="BF266"/>
  <c r="X266"/>
  <c r="V266"/>
  <c r="T266"/>
  <c r="P266"/>
  <c r="BI265"/>
  <c r="BH265"/>
  <c r="BG265"/>
  <c r="BF265"/>
  <c r="X265"/>
  <c r="V265"/>
  <c r="T265"/>
  <c r="P265"/>
  <c r="BI264"/>
  <c r="BH264"/>
  <c r="BG264"/>
  <c r="BF264"/>
  <c r="X264"/>
  <c r="V264"/>
  <c r="T264"/>
  <c r="P264"/>
  <c r="BI263"/>
  <c r="BH263"/>
  <c r="BG263"/>
  <c r="BF263"/>
  <c r="X263"/>
  <c r="V263"/>
  <c r="T263"/>
  <c r="P263"/>
  <c r="BI262"/>
  <c r="BH262"/>
  <c r="BG262"/>
  <c r="BF262"/>
  <c r="X262"/>
  <c r="V262"/>
  <c r="T262"/>
  <c r="P262"/>
  <c r="BI261"/>
  <c r="BH261"/>
  <c r="BG261"/>
  <c r="BF261"/>
  <c r="X261"/>
  <c r="V261"/>
  <c r="T261"/>
  <c r="P261"/>
  <c r="BI255"/>
  <c r="BH255"/>
  <c r="BG255"/>
  <c r="BF255"/>
  <c r="X255"/>
  <c r="V255"/>
  <c r="T255"/>
  <c r="P255"/>
  <c r="BI244"/>
  <c r="BH244"/>
  <c r="BG244"/>
  <c r="BF244"/>
  <c r="X244"/>
  <c r="V244"/>
  <c r="T244"/>
  <c r="P244"/>
  <c r="BI237"/>
  <c r="BH237"/>
  <c r="BG237"/>
  <c r="BF237"/>
  <c r="X237"/>
  <c r="V237"/>
  <c r="T237"/>
  <c r="P237"/>
  <c r="BI231"/>
  <c r="BH231"/>
  <c r="BG231"/>
  <c r="BF231"/>
  <c r="X231"/>
  <c r="V231"/>
  <c r="T231"/>
  <c r="P231"/>
  <c r="BI224"/>
  <c r="BH224"/>
  <c r="BG224"/>
  <c r="BF224"/>
  <c r="X224"/>
  <c r="V224"/>
  <c r="T224"/>
  <c r="P224"/>
  <c r="BI222"/>
  <c r="BH222"/>
  <c r="BG222"/>
  <c r="BF222"/>
  <c r="X222"/>
  <c r="V222"/>
  <c r="T222"/>
  <c r="P222"/>
  <c r="BI219"/>
  <c r="BH219"/>
  <c r="BG219"/>
  <c r="BF219"/>
  <c r="X219"/>
  <c r="V219"/>
  <c r="T219"/>
  <c r="P219"/>
  <c r="BI217"/>
  <c r="BH217"/>
  <c r="BG217"/>
  <c r="BF217"/>
  <c r="X217"/>
  <c r="V217"/>
  <c r="T217"/>
  <c r="P217"/>
  <c r="BI216"/>
  <c r="BH216"/>
  <c r="BG216"/>
  <c r="BF216"/>
  <c r="X216"/>
  <c r="V216"/>
  <c r="T216"/>
  <c r="P216"/>
  <c r="BI215"/>
  <c r="BH215"/>
  <c r="BG215"/>
  <c r="BF215"/>
  <c r="X215"/>
  <c r="V215"/>
  <c r="T215"/>
  <c r="P215"/>
  <c r="BI211"/>
  <c r="BH211"/>
  <c r="BG211"/>
  <c r="BF211"/>
  <c r="X211"/>
  <c r="V211"/>
  <c r="T211"/>
  <c r="P211"/>
  <c r="BI209"/>
  <c r="BH209"/>
  <c r="BG209"/>
  <c r="BF209"/>
  <c r="X209"/>
  <c r="V209"/>
  <c r="T209"/>
  <c r="P209"/>
  <c r="BI208"/>
  <c r="BH208"/>
  <c r="BG208"/>
  <c r="BF208"/>
  <c r="X208"/>
  <c r="V208"/>
  <c r="T208"/>
  <c r="P208"/>
  <c r="BI204"/>
  <c r="BH204"/>
  <c r="BG204"/>
  <c r="BF204"/>
  <c r="X204"/>
  <c r="V204"/>
  <c r="T204"/>
  <c r="P204"/>
  <c r="BI203"/>
  <c r="BH203"/>
  <c r="BG203"/>
  <c r="BF203"/>
  <c r="X203"/>
  <c r="V203"/>
  <c r="T203"/>
  <c r="P203"/>
  <c r="BI202"/>
  <c r="BH202"/>
  <c r="BG202"/>
  <c r="BF202"/>
  <c r="X202"/>
  <c r="V202"/>
  <c r="T202"/>
  <c r="P202"/>
  <c r="BI201"/>
  <c r="BH201"/>
  <c r="BG201"/>
  <c r="BF201"/>
  <c r="X201"/>
  <c r="V201"/>
  <c r="T201"/>
  <c r="P201"/>
  <c r="BI197"/>
  <c r="BH197"/>
  <c r="BG197"/>
  <c r="BF197"/>
  <c r="X197"/>
  <c r="V197"/>
  <c r="T197"/>
  <c r="P197"/>
  <c r="BI193"/>
  <c r="BH193"/>
  <c r="BG193"/>
  <c r="BF193"/>
  <c r="X193"/>
  <c r="V193"/>
  <c r="T193"/>
  <c r="P193"/>
  <c r="BI188"/>
  <c r="BH188"/>
  <c r="BG188"/>
  <c r="BF188"/>
  <c r="X188"/>
  <c r="V188"/>
  <c r="T188"/>
  <c r="P188"/>
  <c r="BI183"/>
  <c r="BH183"/>
  <c r="BG183"/>
  <c r="BF183"/>
  <c r="X183"/>
  <c r="V183"/>
  <c r="T183"/>
  <c r="P183"/>
  <c r="BI178"/>
  <c r="BH178"/>
  <c r="BG178"/>
  <c r="BF178"/>
  <c r="X178"/>
  <c r="V178"/>
  <c r="T178"/>
  <c r="P178"/>
  <c r="BI175"/>
  <c r="BH175"/>
  <c r="BG175"/>
  <c r="BF175"/>
  <c r="X175"/>
  <c r="V175"/>
  <c r="T175"/>
  <c r="P175"/>
  <c r="BI172"/>
  <c r="BH172"/>
  <c r="BG172"/>
  <c r="BF172"/>
  <c r="X172"/>
  <c r="V172"/>
  <c r="T172"/>
  <c r="P172"/>
  <c r="BI169"/>
  <c r="BH169"/>
  <c r="BG169"/>
  <c r="BF169"/>
  <c r="X169"/>
  <c r="V169"/>
  <c r="T169"/>
  <c r="P169"/>
  <c r="BI164"/>
  <c r="BH164"/>
  <c r="BG164"/>
  <c r="BF164"/>
  <c r="X164"/>
  <c r="V164"/>
  <c r="T164"/>
  <c r="P164"/>
  <c r="BI160"/>
  <c r="BH160"/>
  <c r="BG160"/>
  <c r="BF160"/>
  <c r="X160"/>
  <c r="V160"/>
  <c r="T160"/>
  <c r="P160"/>
  <c r="BI156"/>
  <c r="BH156"/>
  <c r="BG156"/>
  <c r="BF156"/>
  <c r="X156"/>
  <c r="V156"/>
  <c r="T156"/>
  <c r="P156"/>
  <c r="BI152"/>
  <c r="BH152"/>
  <c r="BG152"/>
  <c r="BF152"/>
  <c r="X152"/>
  <c r="V152"/>
  <c r="T152"/>
  <c r="P152"/>
  <c r="BI148"/>
  <c r="BH148"/>
  <c r="BG148"/>
  <c r="BF148"/>
  <c r="X148"/>
  <c r="V148"/>
  <c r="T148"/>
  <c r="P148"/>
  <c r="BI144"/>
  <c r="BH144"/>
  <c r="BG144"/>
  <c r="BF144"/>
  <c r="X144"/>
  <c r="V144"/>
  <c r="T144"/>
  <c r="P144"/>
  <c r="BI136"/>
  <c r="BH136"/>
  <c r="BG136"/>
  <c r="BF136"/>
  <c r="X136"/>
  <c r="V136"/>
  <c r="T136"/>
  <c r="P136"/>
  <c r="BI129"/>
  <c r="BH129"/>
  <c r="BG129"/>
  <c r="BF129"/>
  <c r="X129"/>
  <c r="V129"/>
  <c r="T129"/>
  <c r="P129"/>
  <c r="J122"/>
  <c r="F122"/>
  <c r="F120"/>
  <c r="E118"/>
  <c r="J91"/>
  <c r="F91"/>
  <c r="F89"/>
  <c r="E87"/>
  <c r="J24"/>
  <c r="E24"/>
  <c r="J123"/>
  <c r="J23"/>
  <c r="J18"/>
  <c r="E18"/>
  <c r="F92"/>
  <c r="J17"/>
  <c r="J12"/>
  <c r="J120"/>
  <c r="E7"/>
  <c r="E116"/>
  <c i="1" r="L90"/>
  <c r="AM90"/>
  <c r="AM89"/>
  <c r="L89"/>
  <c r="AM87"/>
  <c r="L87"/>
  <c r="L85"/>
  <c r="L84"/>
  <c i="2" r="R222"/>
  <c r="Q264"/>
  <c r="R148"/>
  <c r="R209"/>
  <c i="1" r="AU106"/>
  <c i="2" r="Q231"/>
  <c r="K222"/>
  <c r="BE222"/>
  <c r="K216"/>
  <c r="BE216"/>
  <c r="BK215"/>
  <c i="3" r="Q131"/>
  <c r="Q151"/>
  <c r="BK163"/>
  <c i="4" r="Q157"/>
  <c r="R157"/>
  <c r="BK158"/>
  <c i="5" r="Q178"/>
  <c r="Q164"/>
  <c r="R156"/>
  <c r="K134"/>
  <c r="BE134"/>
  <c i="7" r="Q149"/>
  <c r="BK175"/>
  <c i="8" r="R128"/>
  <c r="K144"/>
  <c r="BE144"/>
  <c i="9" r="Q133"/>
  <c r="Q161"/>
  <c r="R160"/>
  <c r="K163"/>
  <c r="BE163"/>
  <c i="2" r="R217"/>
  <c r="R270"/>
  <c r="Q202"/>
  <c r="R178"/>
  <c r="R263"/>
  <c r="Q216"/>
  <c r="Q222"/>
  <c r="Q188"/>
  <c r="R193"/>
  <c r="Q217"/>
  <c i="1" r="AU100"/>
  <c i="2" r="R164"/>
  <c i="1" r="AU98"/>
  <c i="2" r="K268"/>
  <c r="BE268"/>
  <c r="BK262"/>
  <c r="BK152"/>
  <c r="BK160"/>
  <c r="K148"/>
  <c r="BE148"/>
  <c r="BK203"/>
  <c r="K156"/>
  <c r="BE156"/>
  <c i="3" r="R163"/>
  <c r="Q139"/>
  <c r="R156"/>
  <c r="Q135"/>
  <c r="BK175"/>
  <c r="BK151"/>
  <c i="4" r="R171"/>
  <c r="R143"/>
  <c r="Q143"/>
  <c r="Q180"/>
  <c r="R133"/>
  <c r="K174"/>
  <c r="BE174"/>
  <c r="BK143"/>
  <c i="5" r="R162"/>
  <c r="Q151"/>
  <c r="R148"/>
  <c r="R163"/>
  <c r="Q162"/>
  <c r="Q148"/>
  <c r="BK162"/>
  <c r="K161"/>
  <c r="BE161"/>
  <c r="K159"/>
  <c r="BE159"/>
  <c i="6" r="Q128"/>
  <c r="Q145"/>
  <c r="R165"/>
  <c r="R145"/>
  <c r="R134"/>
  <c r="BK144"/>
  <c r="K134"/>
  <c r="BE134"/>
  <c i="7" r="Q165"/>
  <c r="R176"/>
  <c r="R193"/>
  <c r="R163"/>
  <c r="R178"/>
  <c r="Q174"/>
  <c r="R167"/>
  <c r="Q184"/>
  <c r="R130"/>
  <c r="BK188"/>
  <c r="BK172"/>
  <c r="BK137"/>
  <c r="K130"/>
  <c r="BE130"/>
  <c i="8" r="Q144"/>
  <c r="Q128"/>
  <c r="R136"/>
  <c r="Q149"/>
  <c r="BK148"/>
  <c r="K136"/>
  <c r="BE136"/>
  <c i="9" r="Q152"/>
  <c r="R152"/>
  <c r="R169"/>
  <c r="R150"/>
  <c r="Q158"/>
  <c r="Q142"/>
  <c r="R142"/>
  <c r="K154"/>
  <c r="BE154"/>
  <c r="BK152"/>
  <c i="10" r="Q143"/>
  <c r="R183"/>
  <c r="Q147"/>
  <c r="Q182"/>
  <c r="Q215"/>
  <c r="R186"/>
  <c r="R131"/>
  <c r="K147"/>
  <c r="BE147"/>
  <c r="K131"/>
  <c r="BE131"/>
  <c r="BK164"/>
  <c i="11" r="Q147"/>
  <c r="Q145"/>
  <c r="K147"/>
  <c r="BE147"/>
  <c i="12" r="Q126"/>
  <c r="R148"/>
  <c r="R128"/>
  <c r="BK160"/>
  <c r="BK142"/>
  <c i="13" r="Q213"/>
  <c r="R212"/>
  <c r="R179"/>
  <c r="Q192"/>
  <c r="R167"/>
  <c r="R209"/>
  <c r="R184"/>
  <c r="R189"/>
  <c r="R194"/>
  <c r="R143"/>
  <c r="Q167"/>
  <c r="Q212"/>
  <c r="R197"/>
  <c r="R204"/>
  <c r="R195"/>
  <c r="BK157"/>
  <c r="BK208"/>
  <c r="BK131"/>
  <c r="BK174"/>
  <c r="BK182"/>
  <c r="BK146"/>
  <c i="14" r="BK221"/>
  <c r="Q217"/>
  <c r="R219"/>
  <c r="Q178"/>
  <c r="Q220"/>
  <c r="R127"/>
  <c r="R190"/>
  <c r="Q165"/>
  <c r="R205"/>
  <c r="Q185"/>
  <c r="BK217"/>
  <c r="K214"/>
  <c r="BE214"/>
  <c r="BK213"/>
  <c r="K141"/>
  <c r="BE141"/>
  <c r="BK136"/>
  <c i="2" r="Q203"/>
  <c r="Q172"/>
  <c r="Q265"/>
  <c r="R215"/>
  <c r="Q164"/>
  <c r="Q268"/>
  <c r="R255"/>
  <c r="R219"/>
  <c r="R160"/>
  <c r="R144"/>
  <c r="R152"/>
  <c r="Q263"/>
  <c r="R202"/>
  <c r="Q261"/>
  <c r="Q197"/>
  <c r="Q244"/>
  <c i="1" r="AU111"/>
  <c i="2" r="BK237"/>
  <c r="K193"/>
  <c r="BE193"/>
  <c r="K202"/>
  <c r="BE202"/>
  <c r="BK211"/>
  <c r="BK231"/>
  <c r="BK204"/>
  <c r="BK129"/>
  <c i="3" r="R147"/>
  <c r="Q143"/>
  <c r="R160"/>
  <c r="Q171"/>
  <c r="R131"/>
  <c r="K156"/>
  <c r="BE156"/>
  <c r="BK135"/>
  <c i="4" r="R138"/>
  <c r="Q171"/>
  <c r="R158"/>
  <c r="Q163"/>
  <c r="Q158"/>
  <c r="K166"/>
  <c r="BE166"/>
  <c r="K147"/>
  <c r="BE147"/>
  <c i="5" r="Q161"/>
  <c r="Q139"/>
  <c r="Q130"/>
  <c r="R130"/>
  <c r="Q156"/>
  <c r="R161"/>
  <c r="Q143"/>
  <c r="K163"/>
  <c r="BE163"/>
  <c r="K171"/>
  <c r="BE171"/>
  <c i="6" r="R160"/>
  <c r="R139"/>
  <c r="R128"/>
  <c r="Q134"/>
  <c r="BK143"/>
  <c r="K154"/>
  <c r="BE154"/>
  <c i="7" r="R172"/>
  <c r="Q181"/>
  <c r="R155"/>
  <c r="R184"/>
  <c r="R149"/>
  <c r="Q176"/>
  <c r="R137"/>
  <c r="R181"/>
  <c r="Q175"/>
  <c r="BK167"/>
  <c r="K181"/>
  <c r="BE181"/>
  <c r="BK171"/>
  <c r="BK159"/>
  <c i="8" r="R151"/>
  <c r="Q136"/>
  <c r="R149"/>
  <c r="Q151"/>
  <c r="BK153"/>
  <c r="K141"/>
  <c r="BE141"/>
  <c i="9" r="Q169"/>
  <c r="Q163"/>
  <c r="Q141"/>
  <c r="R166"/>
  <c r="Q128"/>
  <c r="Q138"/>
  <c r="BK161"/>
  <c r="BK145"/>
  <c r="BK156"/>
  <c i="10" r="R154"/>
  <c r="Q154"/>
  <c r="R147"/>
  <c r="R151"/>
  <c r="R164"/>
  <c r="Q193"/>
  <c r="R169"/>
  <c r="BK182"/>
  <c r="BK180"/>
  <c r="K183"/>
  <c r="BE183"/>
  <c r="BK137"/>
  <c i="11" r="R147"/>
  <c r="Q138"/>
  <c r="K142"/>
  <c r="BE142"/>
  <c i="12" r="R150"/>
  <c r="R156"/>
  <c r="Q128"/>
  <c r="BK150"/>
  <c r="BK126"/>
  <c i="13" r="Q189"/>
  <c r="R193"/>
  <c r="Q206"/>
  <c r="R182"/>
  <c r="R172"/>
  <c r="R199"/>
  <c r="R206"/>
  <c r="R198"/>
  <c r="Q197"/>
  <c r="Q157"/>
  <c r="Q201"/>
  <c r="R163"/>
  <c r="R128"/>
  <c r="R154"/>
  <c r="Q202"/>
  <c r="Q186"/>
  <c r="R139"/>
  <c r="K212"/>
  <c r="BE212"/>
  <c r="K192"/>
  <c r="BE192"/>
  <c r="K210"/>
  <c r="BE210"/>
  <c r="BK195"/>
  <c r="BK194"/>
  <c r="K172"/>
  <c r="BE172"/>
  <c r="K167"/>
  <c r="BE167"/>
  <c i="14" r="R220"/>
  <c r="R218"/>
  <c r="Q170"/>
  <c r="Q215"/>
  <c r="Q190"/>
  <c r="Q221"/>
  <c r="Q203"/>
  <c r="Q153"/>
  <c r="R214"/>
  <c r="R159"/>
  <c r="Q159"/>
  <c r="R187"/>
  <c r="R210"/>
  <c r="BK205"/>
  <c r="K203"/>
  <c r="BE203"/>
  <c r="BK187"/>
  <c r="BK169"/>
  <c r="K170"/>
  <c r="BE170"/>
  <c r="BK159"/>
  <c i="2" r="Q193"/>
  <c r="R266"/>
  <c r="R264"/>
  <c r="R201"/>
  <c r="Q270"/>
  <c r="R261"/>
  <c r="Q224"/>
  <c r="Q169"/>
  <c r="R208"/>
  <c r="R203"/>
  <c r="Q208"/>
  <c r="R265"/>
  <c r="R224"/>
  <c r="Q255"/>
  <c r="Q183"/>
  <c r="R169"/>
  <c i="1" r="AU108"/>
  <c i="2" r="K224"/>
  <c r="BE224"/>
  <c r="K263"/>
  <c r="BE263"/>
  <c r="K244"/>
  <c r="BE244"/>
  <c r="K217"/>
  <c r="BE217"/>
  <c r="BK175"/>
  <c i="3" r="R139"/>
  <c r="R151"/>
  <c r="Q160"/>
  <c r="R135"/>
  <c r="Q147"/>
  <c r="BK143"/>
  <c r="BK139"/>
  <c i="4" r="Q161"/>
  <c r="R174"/>
  <c r="Q168"/>
  <c r="Q174"/>
  <c r="R161"/>
  <c r="K180"/>
  <c r="BE180"/>
  <c r="BK157"/>
  <c i="5" r="Q171"/>
  <c r="Q134"/>
  <c r="R174"/>
  <c r="R167"/>
  <c r="Q167"/>
  <c r="Q174"/>
  <c r="K174"/>
  <c r="BE174"/>
  <c r="K156"/>
  <c r="BE156"/>
  <c r="K148"/>
  <c r="BE148"/>
  <c i="6" r="K160"/>
  <c r="R144"/>
  <c r="Q165"/>
  <c r="Q154"/>
  <c r="BK149"/>
  <c i="7" r="Q130"/>
  <c r="Q193"/>
  <c r="Q204"/>
  <c r="R151"/>
  <c r="K184"/>
  <c r="Q167"/>
  <c r="Q199"/>
  <c r="Q151"/>
  <c r="K199"/>
  <c r="BE199"/>
  <c r="K176"/>
  <c r="BE176"/>
  <c i="8" r="R148"/>
  <c r="Q148"/>
  <c r="R141"/>
  <c r="K149"/>
  <c r="BE149"/>
  <c r="BK132"/>
  <c i="9" r="Q156"/>
  <c r="Q154"/>
  <c r="R161"/>
  <c r="R128"/>
  <c r="R156"/>
  <c r="R163"/>
  <c r="BK138"/>
  <c r="BK133"/>
  <c r="K128"/>
  <c r="BE128"/>
  <c i="10" r="R180"/>
  <c r="R188"/>
  <c r="Q161"/>
  <c r="R161"/>
  <c r="R143"/>
  <c r="Q201"/>
  <c r="Q210"/>
  <c r="Q188"/>
  <c r="BK210"/>
  <c r="BK188"/>
  <c r="K193"/>
  <c r="BE193"/>
  <c r="BK161"/>
  <c i="11" r="R142"/>
  <c r="Q128"/>
  <c r="BK128"/>
  <c i="12" r="Q156"/>
  <c r="BK136"/>
  <c r="R130"/>
  <c r="BK130"/>
  <c i="13" r="Q211"/>
  <c r="R135"/>
  <c r="R196"/>
  <c r="Q210"/>
  <c r="R192"/>
  <c r="Q203"/>
  <c r="Q149"/>
  <c r="Q184"/>
  <c r="R146"/>
  <c r="Q182"/>
  <c r="R159"/>
  <c r="R174"/>
  <c r="R205"/>
  <c r="Q198"/>
  <c r="Q159"/>
  <c r="K196"/>
  <c r="BE196"/>
  <c r="K198"/>
  <c r="BE198"/>
  <c r="K159"/>
  <c r="BE159"/>
  <c r="BK209"/>
  <c r="BK200"/>
  <c r="BK199"/>
  <c r="BK189"/>
  <c r="K163"/>
  <c r="BE163"/>
  <c i="14" r="R217"/>
  <c r="Q213"/>
  <c r="Q131"/>
  <c r="R198"/>
  <c r="R165"/>
  <c r="Q218"/>
  <c r="Q198"/>
  <c r="R141"/>
  <c r="Q141"/>
  <c r="R153"/>
  <c r="Q174"/>
  <c r="K159"/>
  <c r="K215"/>
  <c r="BE215"/>
  <c r="K221"/>
  <c r="BE221"/>
  <c r="K216"/>
  <c r="BE216"/>
  <c r="K174"/>
  <c r="BE174"/>
  <c r="K210"/>
  <c r="BE210"/>
  <c r="BK165"/>
  <c i="2" r="Q156"/>
  <c r="R136"/>
  <c r="Q129"/>
  <c r="Q160"/>
  <c r="Q237"/>
  <c r="Q175"/>
  <c r="R156"/>
  <c r="R188"/>
  <c r="Q215"/>
  <c r="R216"/>
  <c r="BK172"/>
  <c r="BK201"/>
  <c r="K136"/>
  <c r="BE136"/>
  <c r="BK164"/>
  <c r="BK197"/>
  <c i="3" r="Q167"/>
  <c r="Q175"/>
  <c r="BK131"/>
  <c i="4" r="R147"/>
  <c r="R168"/>
  <c r="Q166"/>
  <c r="BK163"/>
  <c r="BK138"/>
  <c i="5" r="R159"/>
  <c r="R171"/>
  <c r="R164"/>
  <c r="K164"/>
  <c r="BE164"/>
  <c r="K143"/>
  <c r="BE143"/>
  <c i="6" r="Q144"/>
  <c r="R149"/>
  <c r="Q143"/>
  <c r="BK145"/>
  <c i="7" r="Q159"/>
  <c r="K175"/>
  <c r="Q188"/>
  <c r="R145"/>
  <c r="R159"/>
  <c r="R171"/>
  <c r="K174"/>
  <c r="BE174"/>
  <c r="K165"/>
  <c r="BE165"/>
  <c r="BK149"/>
  <c i="8" r="R132"/>
  <c r="Q153"/>
  <c r="K151"/>
  <c r="BE151"/>
  <c r="K128"/>
  <c r="BE128"/>
  <c i="9" r="R141"/>
  <c r="R158"/>
  <c r="R133"/>
  <c r="Q160"/>
  <c r="Q150"/>
  <c r="BK160"/>
  <c r="K169"/>
  <c r="BE169"/>
  <c i="10" r="R193"/>
  <c r="Q131"/>
  <c r="R210"/>
  <c r="Q137"/>
  <c r="Q183"/>
  <c r="BK169"/>
  <c i="11" r="R145"/>
  <c r="K145"/>
  <c r="BE145"/>
  <c i="12" r="Q130"/>
  <c r="R160"/>
  <c i="13" r="R210"/>
  <c r="Q214"/>
  <c r="Q143"/>
  <c r="Q128"/>
  <c r="Q199"/>
  <c r="R203"/>
  <c r="K205"/>
  <c r="BE205"/>
  <c r="BK184"/>
  <c r="K128"/>
  <c r="BE128"/>
  <c i="14" r="Q136"/>
  <c r="R222"/>
  <c r="Q180"/>
  <c r="R136"/>
  <c r="BK147"/>
  <c i="2" r="R129"/>
  <c r="R197"/>
  <c r="Q266"/>
  <c r="Q201"/>
  <c i="1" r="AU103"/>
  <c i="2" r="Q262"/>
  <c r="R231"/>
  <c r="Q204"/>
  <c r="BK266"/>
  <c r="K265"/>
  <c r="BE265"/>
  <c r="BK255"/>
  <c r="BK183"/>
  <c r="K144"/>
  <c r="BE144"/>
  <c i="3" r="Q127"/>
  <c r="R167"/>
  <c r="R175"/>
  <c r="BK167"/>
  <c r="BK127"/>
  <c i="4" r="R153"/>
  <c r="Q138"/>
  <c r="BK161"/>
  <c r="BK133"/>
  <c i="5" r="R134"/>
  <c r="R143"/>
  <c r="Q163"/>
  <c r="BK166"/>
  <c r="BK130"/>
  <c i="6" r="R143"/>
  <c r="Q149"/>
  <c r="BK160"/>
  <c i="7" r="R175"/>
  <c r="R174"/>
  <c r="Q137"/>
  <c r="Q171"/>
  <c r="Q178"/>
  <c r="BK178"/>
  <c r="BK155"/>
  <c r="BK145"/>
  <c i="8" r="Q132"/>
  <c r="Q141"/>
  <c r="K124"/>
  <c r="BE124"/>
  <c i="9" r="R147"/>
  <c r="K152"/>
  <c r="Q145"/>
  <c r="R145"/>
  <c r="BK141"/>
  <c r="K150"/>
  <c r="BE150"/>
  <c i="10" r="Q186"/>
  <c r="Q157"/>
  <c r="R201"/>
  <c r="R215"/>
  <c r="Q180"/>
  <c r="K201"/>
  <c r="BE201"/>
  <c r="BK154"/>
  <c r="BK143"/>
  <c r="BK175"/>
  <c i="11" r="R133"/>
  <c r="Q142"/>
  <c r="BK138"/>
  <c i="12" r="Q150"/>
  <c r="Q136"/>
  <c r="Q160"/>
  <c r="R126"/>
  <c r="BK156"/>
  <c r="K128"/>
  <c r="BE128"/>
  <c i="13" r="Q195"/>
  <c r="Q209"/>
  <c r="Q207"/>
  <c r="Q146"/>
  <c r="R200"/>
  <c r="R186"/>
  <c r="Q200"/>
  <c r="R157"/>
  <c r="Q174"/>
  <c r="K206"/>
  <c r="R149"/>
  <c r="R213"/>
  <c r="Q205"/>
  <c r="R208"/>
  <c r="R201"/>
  <c r="Q163"/>
  <c r="K201"/>
  <c r="BE201"/>
  <c r="BK206"/>
  <c r="BK139"/>
  <c r="BK207"/>
  <c r="K202"/>
  <c r="BE202"/>
  <c r="BK204"/>
  <c r="BK197"/>
  <c r="K154"/>
  <c r="BE154"/>
  <c i="14" r="R216"/>
  <c r="R180"/>
  <c r="Q210"/>
  <c r="Q187"/>
  <c r="Q219"/>
  <c r="Q196"/>
  <c r="Q216"/>
  <c r="R196"/>
  <c r="Q147"/>
  <c r="R213"/>
  <c r="R131"/>
  <c r="K127"/>
  <c r="BE127"/>
  <c r="K196"/>
  <c r="BE196"/>
  <c r="K153"/>
  <c r="BE153"/>
  <c r="BK198"/>
  <c r="BK190"/>
  <c i="2" r="R244"/>
  <c r="Q144"/>
  <c r="Q211"/>
  <c r="R183"/>
  <c r="R262"/>
  <c r="Q152"/>
  <c r="Q209"/>
  <c r="Q178"/>
  <c r="R237"/>
  <c r="R175"/>
  <c r="Q136"/>
  <c r="BK264"/>
  <c r="BK209"/>
  <c r="BK261"/>
  <c r="K219"/>
  <c r="BE219"/>
  <c r="BK188"/>
  <c r="K178"/>
  <c r="BE178"/>
  <c i="3" r="R143"/>
  <c r="R171"/>
  <c r="Q163"/>
  <c r="BK160"/>
  <c i="4" r="R180"/>
  <c r="R163"/>
  <c r="Q153"/>
  <c r="Q133"/>
  <c r="K171"/>
  <c r="BE171"/>
  <c r="BK153"/>
  <c i="5" r="R178"/>
  <c r="R139"/>
  <c r="Q166"/>
  <c r="Q159"/>
  <c r="K178"/>
  <c r="BE178"/>
  <c r="K139"/>
  <c r="BE139"/>
  <c i="6" r="Q160"/>
  <c r="Q139"/>
  <c r="K165"/>
  <c r="BE165"/>
  <c r="K139"/>
  <c r="BE139"/>
  <c i="7" r="Q145"/>
  <c r="Q155"/>
  <c r="R199"/>
  <c r="Q163"/>
  <c r="R165"/>
  <c r="Q172"/>
  <c r="BK204"/>
  <c r="BK184"/>
  <c r="BK163"/>
  <c i="8" r="Q124"/>
  <c r="R153"/>
  <c i="9" r="Q147"/>
  <c r="K158"/>
  <c r="BE158"/>
  <c r="BK147"/>
  <c i="10" r="R175"/>
  <c r="R182"/>
  <c r="Q151"/>
  <c r="Q169"/>
  <c r="Q175"/>
  <c r="R157"/>
  <c r="BK157"/>
  <c r="K186"/>
  <c r="BE186"/>
  <c i="11" r="R128"/>
  <c r="Q133"/>
  <c r="BK133"/>
  <c i="12" r="R142"/>
  <c r="Q142"/>
  <c r="R136"/>
  <c r="K148"/>
  <c r="BE148"/>
  <c i="13" r="K184"/>
  <c r="K189"/>
  <c r="Q204"/>
  <c r="R214"/>
  <c r="Q139"/>
  <c r="R207"/>
  <c r="Q131"/>
  <c r="Q154"/>
  <c r="Q194"/>
  <c r="Q193"/>
  <c r="R131"/>
  <c r="R211"/>
  <c r="Q179"/>
  <c r="K203"/>
  <c r="BE203"/>
  <c r="K213"/>
  <c r="BE213"/>
  <c r="K211"/>
  <c r="BE211"/>
  <c r="BK149"/>
  <c r="K186"/>
  <c r="BE186"/>
  <c r="BK179"/>
  <c r="K135"/>
  <c r="BE135"/>
  <c i="14" r="R174"/>
  <c r="R203"/>
  <c r="Q169"/>
  <c r="R185"/>
  <c r="Q214"/>
  <c r="R215"/>
  <c r="R169"/>
  <c r="R178"/>
  <c r="Q127"/>
  <c r="R170"/>
  <c r="BK222"/>
  <c r="BK178"/>
  <c r="BK220"/>
  <c r="K180"/>
  <c r="BE180"/>
  <c r="K185"/>
  <c r="BE185"/>
  <c i="2" r="R211"/>
  <c r="R268"/>
  <c r="Q219"/>
  <c r="R204"/>
  <c r="Q148"/>
  <c r="R172"/>
  <c r="BK270"/>
  <c r="BK169"/>
  <c r="BK208"/>
  <c i="3" r="Q156"/>
  <c r="R127"/>
  <c r="K171"/>
  <c r="BE171"/>
  <c r="K147"/>
  <c r="BE147"/>
  <c i="4" r="R166"/>
  <c r="Q147"/>
  <c r="BK168"/>
  <c i="5" r="R166"/>
  <c r="R151"/>
  <c r="K167"/>
  <c r="BE167"/>
  <c r="K151"/>
  <c r="BE151"/>
  <c i="6" r="R154"/>
  <c r="K128"/>
  <c r="BE128"/>
  <c i="7" r="K171"/>
  <c r="R188"/>
  <c r="R204"/>
  <c r="K193"/>
  <c r="BE193"/>
  <c r="K151"/>
  <c r="BE151"/>
  <c i="8" r="R144"/>
  <c r="R124"/>
  <c i="9" r="Q166"/>
  <c r="R138"/>
  <c r="R154"/>
  <c r="K166"/>
  <c r="BE166"/>
  <c r="BK142"/>
  <c i="10" r="Q164"/>
  <c r="R137"/>
  <c r="BK215"/>
  <c r="BK151"/>
  <c i="11" r="R138"/>
  <c i="12" r="Q148"/>
  <c r="K136"/>
  <c r="BE136"/>
  <c i="13" r="Q135"/>
  <c r="Q196"/>
  <c r="Q208"/>
  <c r="R202"/>
  <c r="Q172"/>
  <c r="BK214"/>
  <c r="BK143"/>
  <c r="BK193"/>
  <c i="14" r="Q205"/>
  <c r="Q222"/>
  <c r="R147"/>
  <c r="R221"/>
  <c r="BK219"/>
  <c r="BK218"/>
  <c r="K131"/>
  <c r="BE131"/>
  <c i="6" r="F38"/>
  <c i="13" l="1" r="V127"/>
  <c r="X181"/>
  <c r="R191"/>
  <c r="J103"/>
  <c i="11" r="Q132"/>
  <c r="I101"/>
  <c r="T144"/>
  <c i="12" r="R125"/>
  <c i="7" r="V144"/>
  <c r="T177"/>
  <c r="Q187"/>
  <c r="Q186"/>
  <c r="I104"/>
  <c i="8" r="X123"/>
  <c r="T131"/>
  <c r="X140"/>
  <c r="R147"/>
  <c r="J101"/>
  <c i="9" r="T137"/>
  <c r="T126"/>
  <c r="T125"/>
  <c i="1" r="AW107"/>
  <c i="10" r="Q130"/>
  <c r="BK153"/>
  <c r="K153"/>
  <c r="K102"/>
  <c i="11" r="T132"/>
  <c r="T126"/>
  <c r="T125"/>
  <c i="1" r="AW110"/>
  <c i="13" r="R181"/>
  <c r="J101"/>
  <c i="2" r="Q128"/>
  <c r="V168"/>
  <c r="T267"/>
  <c i="3" r="X159"/>
  <c i="4" r="BK152"/>
  <c r="K152"/>
  <c r="K103"/>
  <c i="5" r="R129"/>
  <c r="Q138"/>
  <c r="I101"/>
  <c i="7" r="Q144"/>
  <c r="I101"/>
  <c i="8" r="T140"/>
  <c i="10" r="V130"/>
  <c r="X153"/>
  <c r="R192"/>
  <c r="J106"/>
  <c i="12" r="Q125"/>
  <c i="13" r="T181"/>
  <c i="2" r="R128"/>
  <c r="T168"/>
  <c r="V182"/>
  <c r="R223"/>
  <c r="J104"/>
  <c i="3" r="V159"/>
  <c i="4" r="V132"/>
  <c r="X152"/>
  <c r="Q160"/>
  <c r="I104"/>
  <c r="Q167"/>
  <c r="I105"/>
  <c i="5" r="V170"/>
  <c i="6" r="X148"/>
  <c i="7" r="X144"/>
  <c r="Q177"/>
  <c r="I102"/>
  <c i="8" r="Q131"/>
  <c r="I99"/>
  <c r="T147"/>
  <c i="9" r="R137"/>
  <c r="J102"/>
  <c i="10" r="T142"/>
  <c r="BK160"/>
  <c r="K160"/>
  <c r="K103"/>
  <c r="R160"/>
  <c r="J103"/>
  <c r="R168"/>
  <c r="R167"/>
  <c r="J104"/>
  <c i="11" r="BK132"/>
  <c r="K132"/>
  <c r="K101"/>
  <c i="12" r="V125"/>
  <c r="V124"/>
  <c r="V123"/>
  <c i="13" r="X127"/>
  <c r="X126"/>
  <c r="Q191"/>
  <c r="I103"/>
  <c i="2" r="T143"/>
  <c r="T174"/>
  <c r="Q182"/>
  <c r="X260"/>
  <c i="3" r="Q126"/>
  <c i="4" r="V152"/>
  <c i="5" r="R155"/>
  <c i="6" r="Q133"/>
  <c i="7" r="T129"/>
  <c r="Q129"/>
  <c r="V177"/>
  <c i="8" r="Q123"/>
  <c r="R140"/>
  <c r="J100"/>
  <c i="10" r="X142"/>
  <c r="T160"/>
  <c r="Q168"/>
  <c i="11" r="V144"/>
  <c i="13" r="T127"/>
  <c r="T126"/>
  <c r="V181"/>
  <c i="14" r="R126"/>
  <c r="J100"/>
  <c i="2" r="T128"/>
  <c r="T127"/>
  <c r="R143"/>
  <c r="J99"/>
  <c r="X174"/>
  <c r="R174"/>
  <c r="J101"/>
  <c r="V223"/>
  <c r="X267"/>
  <c i="3" r="T159"/>
  <c i="4" r="T132"/>
  <c r="T152"/>
  <c r="V160"/>
  <c i="5" r="V147"/>
  <c r="R147"/>
  <c r="J102"/>
  <c r="R170"/>
  <c r="J105"/>
  <c i="6" r="V148"/>
  <c i="7" r="T144"/>
  <c r="T128"/>
  <c i="8" r="V131"/>
  <c i="10" r="V142"/>
  <c r="Q153"/>
  <c r="I102"/>
  <c r="X160"/>
  <c r="Q192"/>
  <c r="I106"/>
  <c i="11" r="R144"/>
  <c r="J103"/>
  <c i="13" r="Q181"/>
  <c r="I101"/>
  <c r="V191"/>
  <c i="14" r="V126"/>
  <c r="V125"/>
  <c r="T212"/>
  <c i="2" r="V128"/>
  <c r="V143"/>
  <c r="X168"/>
  <c r="X223"/>
  <c r="V260"/>
  <c r="Q267"/>
  <c r="I106"/>
  <c i="3" r="V126"/>
  <c r="V125"/>
  <c r="V124"/>
  <c r="R159"/>
  <c r="J102"/>
  <c i="4" r="Q132"/>
  <c r="X167"/>
  <c i="5" r="V129"/>
  <c r="V128"/>
  <c r="V138"/>
  <c r="X147"/>
  <c r="X155"/>
  <c r="T170"/>
  <c i="6" r="X133"/>
  <c r="X132"/>
  <c r="X125"/>
  <c r="T148"/>
  <c i="7" r="V129"/>
  <c r="R129"/>
  <c r="J100"/>
  <c r="X177"/>
  <c r="T187"/>
  <c r="T186"/>
  <c i="8" r="T123"/>
  <c r="T122"/>
  <c r="T121"/>
  <c i="1" r="AW105"/>
  <c i="8" r="V147"/>
  <c i="9" r="Q137"/>
  <c r="I102"/>
  <c i="10" r="X130"/>
  <c r="X129"/>
  <c r="R142"/>
  <c r="J101"/>
  <c r="R153"/>
  <c r="J102"/>
  <c r="V168"/>
  <c r="T192"/>
  <c i="11" r="R132"/>
  <c r="J101"/>
  <c r="X144"/>
  <c i="12" r="T125"/>
  <c r="T124"/>
  <c r="T123"/>
  <c i="1" r="AW112"/>
  <c i="13" r="T191"/>
  <c i="14" r="V212"/>
  <c i="2" r="BK168"/>
  <c r="K168"/>
  <c r="K100"/>
  <c r="Q168"/>
  <c r="I100"/>
  <c r="V174"/>
  <c r="Q174"/>
  <c r="I101"/>
  <c r="X182"/>
  <c r="X181"/>
  <c r="Q223"/>
  <c r="I104"/>
  <c r="R260"/>
  <c r="J105"/>
  <c r="R267"/>
  <c r="J106"/>
  <c i="3" r="X126"/>
  <c r="X125"/>
  <c r="X124"/>
  <c r="Q159"/>
  <c r="I102"/>
  <c i="4" r="X132"/>
  <c r="X131"/>
  <c r="X130"/>
  <c r="Q152"/>
  <c r="I103"/>
  <c r="X160"/>
  <c r="T167"/>
  <c i="5" r="R138"/>
  <c r="J101"/>
  <c r="Q147"/>
  <c r="I102"/>
  <c r="Q155"/>
  <c r="Q154"/>
  <c r="I103"/>
  <c r="Q170"/>
  <c r="I105"/>
  <c i="6" r="V133"/>
  <c r="V132"/>
  <c r="V125"/>
  <c r="R148"/>
  <c r="J103"/>
  <c i="7" r="R144"/>
  <c r="R177"/>
  <c r="J102"/>
  <c r="X187"/>
  <c r="X186"/>
  <c i="8" r="V123"/>
  <c r="X131"/>
  <c r="Q140"/>
  <c r="I100"/>
  <c r="Q147"/>
  <c r="I101"/>
  <c i="9" r="V137"/>
  <c r="V126"/>
  <c r="V125"/>
  <c i="10" r="R130"/>
  <c r="R129"/>
  <c r="J99"/>
  <c r="T153"/>
  <c r="V160"/>
  <c r="Q160"/>
  <c r="I103"/>
  <c r="V192"/>
  <c i="11" r="V132"/>
  <c r="V126"/>
  <c r="V125"/>
  <c i="13" r="Q127"/>
  <c r="X191"/>
  <c i="14" r="Q126"/>
  <c r="X212"/>
  <c i="2" r="X128"/>
  <c r="X143"/>
  <c r="R168"/>
  <c r="J100"/>
  <c r="T182"/>
  <c r="T181"/>
  <c r="T223"/>
  <c r="T260"/>
  <c r="V267"/>
  <c i="3" r="T126"/>
  <c r="T125"/>
  <c r="T124"/>
  <c i="1" r="AW97"/>
  <c i="4" r="R132"/>
  <c r="R152"/>
  <c r="J103"/>
  <c r="R160"/>
  <c r="J104"/>
  <c r="V167"/>
  <c i="5" r="T129"/>
  <c r="X129"/>
  <c r="T138"/>
  <c r="T147"/>
  <c r="T155"/>
  <c r="T154"/>
  <c r="X170"/>
  <c i="6" r="T133"/>
  <c r="Q148"/>
  <c r="I103"/>
  <c i="7" r="R187"/>
  <c r="R186"/>
  <c r="J104"/>
  <c i="8" r="R123"/>
  <c r="R122"/>
  <c r="J97"/>
  <c r="R131"/>
  <c r="J99"/>
  <c r="X147"/>
  <c i="10" r="T130"/>
  <c r="Q142"/>
  <c r="I101"/>
  <c r="V153"/>
  <c r="T168"/>
  <c r="X192"/>
  <c i="11" r="X132"/>
  <c r="X126"/>
  <c r="X125"/>
  <c r="Q144"/>
  <c r="I103"/>
  <c i="12" r="X125"/>
  <c r="X124"/>
  <c r="X123"/>
  <c i="13" r="R127"/>
  <c i="14" r="X126"/>
  <c r="X125"/>
  <c r="X124"/>
  <c r="Q212"/>
  <c r="I102"/>
  <c i="2" r="Q143"/>
  <c r="I99"/>
  <c r="R182"/>
  <c r="R181"/>
  <c r="J102"/>
  <c r="Q260"/>
  <c r="I105"/>
  <c i="3" r="R126"/>
  <c r="R125"/>
  <c r="R124"/>
  <c r="J98"/>
  <c r="K33"/>
  <c i="1" r="AT97"/>
  <c i="4" r="T160"/>
  <c r="R167"/>
  <c r="J105"/>
  <c i="5" r="Q129"/>
  <c r="Q128"/>
  <c r="I99"/>
  <c r="X138"/>
  <c r="V155"/>
  <c r="V154"/>
  <c r="V127"/>
  <c i="6" r="R133"/>
  <c r="R132"/>
  <c i="7" r="X129"/>
  <c r="V187"/>
  <c r="V186"/>
  <c i="8" r="V140"/>
  <c i="9" r="X137"/>
  <c r="X126"/>
  <c r="X125"/>
  <c i="10" r="X168"/>
  <c r="X167"/>
  <c i="14" r="T126"/>
  <c r="T125"/>
  <c r="T124"/>
  <c i="1" r="AW114"/>
  <c i="14" r="R212"/>
  <c r="J102"/>
  <c i="9" r="R127"/>
  <c r="J100"/>
  <c i="11" r="Q141"/>
  <c r="I102"/>
  <c i="13" r="R188"/>
  <c r="J102"/>
  <c i="7" r="Q183"/>
  <c r="I103"/>
  <c i="6" r="R127"/>
  <c r="J100"/>
  <c i="11" r="R141"/>
  <c r="J102"/>
  <c i="12" r="Q159"/>
  <c r="I101"/>
  <c i="7" r="R183"/>
  <c r="J103"/>
  <c i="9" r="BK132"/>
  <c r="K132"/>
  <c r="K101"/>
  <c r="R132"/>
  <c r="J101"/>
  <c r="R168"/>
  <c r="J103"/>
  <c i="11" r="Q127"/>
  <c r="I100"/>
  <c i="12" r="R159"/>
  <c r="J101"/>
  <c i="13" r="BK188"/>
  <c r="K188"/>
  <c r="K102"/>
  <c r="Q188"/>
  <c r="I102"/>
  <c i="14" r="Q209"/>
  <c r="I101"/>
  <c i="6" r="Q127"/>
  <c r="I100"/>
  <c i="9" r="Q132"/>
  <c r="I101"/>
  <c i="11" r="R127"/>
  <c r="R126"/>
  <c r="J99"/>
  <c i="4" r="Q173"/>
  <c r="I106"/>
  <c i="9" r="Q168"/>
  <c r="I103"/>
  <c r="Q127"/>
  <c r="Q126"/>
  <c r="I99"/>
  <c i="12" r="BK159"/>
  <c r="K159"/>
  <c r="K101"/>
  <c i="4" r="R173"/>
  <c r="J106"/>
  <c i="7" r="BK183"/>
  <c r="K183"/>
  <c r="K103"/>
  <c i="11" r="BK127"/>
  <c r="K127"/>
  <c r="K100"/>
  <c i="14" r="R209"/>
  <c r="J101"/>
  <c r="J94"/>
  <c r="J91"/>
  <c r="E85"/>
  <c r="BE159"/>
  <c r="F94"/>
  <c i="13" r="J91"/>
  <c r="J94"/>
  <c r="BE206"/>
  <c r="BE189"/>
  <c r="BE184"/>
  <c r="E85"/>
  <c r="F94"/>
  <c i="12" r="E85"/>
  <c r="F120"/>
  <c r="J91"/>
  <c r="J120"/>
  <c i="11" r="R125"/>
  <c r="J98"/>
  <c r="K33"/>
  <c i="1" r="AT110"/>
  <c i="11" r="F94"/>
  <c r="J119"/>
  <c r="J122"/>
  <c i="10" r="R128"/>
  <c r="J98"/>
  <c r="K33"/>
  <c i="1" r="AT109"/>
  <c i="11" r="E85"/>
  <c i="10" r="E85"/>
  <c r="J125"/>
  <c r="F94"/>
  <c r="J91"/>
  <c i="8" r="R121"/>
  <c r="J96"/>
  <c r="K31"/>
  <c i="1" r="AT105"/>
  <c i="9" r="J91"/>
  <c r="E113"/>
  <c r="F94"/>
  <c r="BE152"/>
  <c r="J94"/>
  <c i="8" r="J118"/>
  <c r="F92"/>
  <c r="J89"/>
  <c r="E111"/>
  <c i="7" r="F124"/>
  <c r="E85"/>
  <c r="J121"/>
  <c r="BE171"/>
  <c r="BE175"/>
  <c i="6" r="J101"/>
  <c i="7" r="J94"/>
  <c r="BE184"/>
  <c i="5" r="Q127"/>
  <c r="I98"/>
  <c r="K32"/>
  <c i="1" r="AS101"/>
  <c i="6" r="J91"/>
  <c r="J94"/>
  <c r="E85"/>
  <c r="BE160"/>
  <c i="1" r="BC102"/>
  <c i="6" r="F94"/>
  <c i="5" r="J91"/>
  <c r="E115"/>
  <c r="F124"/>
  <c r="J94"/>
  <c i="3" r="J99"/>
  <c i="4" r="E85"/>
  <c r="J93"/>
  <c r="J127"/>
  <c r="F127"/>
  <c i="3" r="E112"/>
  <c r="J121"/>
  <c r="J91"/>
  <c r="F94"/>
  <c i="2" r="F123"/>
  <c r="J89"/>
  <c r="J92"/>
  <c r="E85"/>
  <c r="K36"/>
  <c i="1" r="AY95"/>
  <c i="5" r="F40"/>
  <c i="1" r="BE101"/>
  <c i="7" r="F39"/>
  <c i="1" r="BD104"/>
  <c r="BD103"/>
  <c r="AZ103"/>
  <c i="9" r="F41"/>
  <c i="1" r="BF107"/>
  <c r="BF106"/>
  <c i="10" r="K157"/>
  <c r="BE157"/>
  <c r="BK147"/>
  <c r="BK142"/>
  <c r="K142"/>
  <c r="K101"/>
  <c i="11" r="K38"/>
  <c i="1" r="AY110"/>
  <c i="12" r="K38"/>
  <c i="1" r="AY112"/>
  <c i="13" r="K143"/>
  <c r="BE143"/>
  <c r="BK205"/>
  <c r="K179"/>
  <c r="BE179"/>
  <c r="BK163"/>
  <c r="K207"/>
  <c r="BE207"/>
  <c i="14" r="BK210"/>
  <c r="BK209"/>
  <c r="K209"/>
  <c r="K101"/>
  <c r="BK185"/>
  <c r="K220"/>
  <c r="BE220"/>
  <c r="K165"/>
  <c r="BE165"/>
  <c r="BK174"/>
  <c r="BK216"/>
  <c i="2" r="BK202"/>
  <c r="F39"/>
  <c i="1" r="BF95"/>
  <c i="5" r="BK151"/>
  <c i="6" r="F41"/>
  <c i="1" r="BF102"/>
  <c i="7" r="BK193"/>
  <c i="8" r="F37"/>
  <c i="1" r="BD105"/>
  <c i="9" r="BK163"/>
  <c r="K160"/>
  <c r="BE160"/>
  <c i="10" r="BK131"/>
  <c r="BK130"/>
  <c r="K130"/>
  <c r="K100"/>
  <c r="F41"/>
  <c i="1" r="BF109"/>
  <c i="12" r="F39"/>
  <c i="1" r="BD112"/>
  <c i="13" r="K195"/>
  <c r="BE195"/>
  <c r="BK128"/>
  <c r="BK196"/>
  <c r="BK203"/>
  <c r="K199"/>
  <c r="BE199"/>
  <c i="14" r="K38"/>
  <c i="1" r="AY114"/>
  <c r="AW106"/>
  <c i="2" r="K237"/>
  <c r="BE237"/>
  <c r="K129"/>
  <c r="BE129"/>
  <c r="K188"/>
  <c r="BE188"/>
  <c i="3" r="F40"/>
  <c i="1" r="BE97"/>
  <c i="4" r="K161"/>
  <c r="BE161"/>
  <c r="K163"/>
  <c r="BE163"/>
  <c r="BK174"/>
  <c r="K133"/>
  <c r="BE133"/>
  <c r="BK171"/>
  <c r="BK167"/>
  <c r="K167"/>
  <c r="K105"/>
  <c r="BK147"/>
  <c r="BK132"/>
  <c r="K132"/>
  <c r="K102"/>
  <c i="5" r="F38"/>
  <c i="1" r="BC101"/>
  <c r="BC100"/>
  <c r="AY100"/>
  <c i="7" r="BK151"/>
  <c r="K204"/>
  <c r="BE204"/>
  <c i="8" r="F36"/>
  <c i="1" r="BC105"/>
  <c i="9" r="K133"/>
  <c r="BE133"/>
  <c i="10" r="F38"/>
  <c i="1" r="BC109"/>
  <c i="12" r="BK148"/>
  <c i="13" r="K38"/>
  <c i="1" r="AY113"/>
  <c i="14" r="BK196"/>
  <c r="K169"/>
  <c r="BE169"/>
  <c r="BK127"/>
  <c r="BK170"/>
  <c i="2" r="BK178"/>
  <c r="BK174"/>
  <c r="K174"/>
  <c r="K101"/>
  <c r="F37"/>
  <c i="1" r="BD95"/>
  <c i="5" r="BK156"/>
  <c r="BK134"/>
  <c r="BK129"/>
  <c r="K129"/>
  <c r="K100"/>
  <c r="F39"/>
  <c i="1" r="BD101"/>
  <c i="7" r="K188"/>
  <c r="BE188"/>
  <c r="BK165"/>
  <c i="8" r="K36"/>
  <c i="1" r="AY105"/>
  <c i="9" r="K147"/>
  <c r="BE147"/>
  <c r="K161"/>
  <c r="BE161"/>
  <c r="K142"/>
  <c r="BE142"/>
  <c i="10" r="K38"/>
  <c i="1" r="AY109"/>
  <c i="12" r="K130"/>
  <c r="BE130"/>
  <c i="13" r="K146"/>
  <c r="BE146"/>
  <c r="K204"/>
  <c r="BE204"/>
  <c r="K193"/>
  <c r="BE193"/>
  <c r="K200"/>
  <c r="BE200"/>
  <c r="BK198"/>
  <c i="14" r="F38"/>
  <c i="1" r="BC114"/>
  <c i="2" r="BK222"/>
  <c r="K203"/>
  <c r="BE203"/>
  <c r="BK244"/>
  <c r="BK217"/>
  <c r="BK216"/>
  <c r="BK265"/>
  <c i="3" r="K139"/>
  <c r="BE139"/>
  <c r="K131"/>
  <c r="BE131"/>
  <c r="K167"/>
  <c r="BE167"/>
  <c r="BK147"/>
  <c r="K163"/>
  <c r="BE163"/>
  <c i="4" r="K157"/>
  <c r="BE157"/>
  <c r="K138"/>
  <c r="BE138"/>
  <c r="BK180"/>
  <c r="BK173"/>
  <c r="K173"/>
  <c r="K106"/>
  <c r="K158"/>
  <c r="BE158"/>
  <c r="BK166"/>
  <c r="BK160"/>
  <c r="K160"/>
  <c r="K104"/>
  <c r="K153"/>
  <c r="BE153"/>
  <c i="5" r="K38"/>
  <c i="1" r="AY101"/>
  <c i="6" r="BK134"/>
  <c i="7" r="F38"/>
  <c i="1" r="BC104"/>
  <c r="BC103"/>
  <c r="AY103"/>
  <c i="9" r="BK150"/>
  <c r="F39"/>
  <c i="1" r="BD107"/>
  <c r="BD106"/>
  <c r="AZ106"/>
  <c i="10" r="K180"/>
  <c r="BE180"/>
  <c i="11" r="F38"/>
  <c i="1" r="BC110"/>
  <c i="12" r="K156"/>
  <c r="BE156"/>
  <c r="F38"/>
  <c i="1" r="BC112"/>
  <c i="13" r="K197"/>
  <c r="BE197"/>
  <c r="K131"/>
  <c r="BE131"/>
  <c r="K157"/>
  <c r="BE157"/>
  <c i="14" r="K213"/>
  <c r="BE213"/>
  <c r="F40"/>
  <c i="1" r="BE114"/>
  <c i="2" r="K262"/>
  <c r="BE262"/>
  <c r="K201"/>
  <c r="BE201"/>
  <c r="K172"/>
  <c r="BE172"/>
  <c r="BK148"/>
  <c r="K175"/>
  <c r="BE175"/>
  <c r="K270"/>
  <c r="BE270"/>
  <c i="3" r="F41"/>
  <c i="1" r="BF97"/>
  <c i="4" r="K168"/>
  <c r="BE168"/>
  <c r="K143"/>
  <c r="BE143"/>
  <c r="F43"/>
  <c i="1" r="BF99"/>
  <c r="BF98"/>
  <c i="5" r="BK163"/>
  <c i="6" r="K145"/>
  <c r="BE145"/>
  <c r="BK128"/>
  <c r="BK127"/>
  <c r="K127"/>
  <c r="K100"/>
  <c r="K144"/>
  <c r="BE144"/>
  <c i="7" r="F41"/>
  <c i="1" r="BF104"/>
  <c r="BF103"/>
  <c i="8" r="BK149"/>
  <c i="9" r="K138"/>
  <c r="BE138"/>
  <c r="BK169"/>
  <c r="BK168"/>
  <c r="K168"/>
  <c r="K103"/>
  <c i="10" r="K188"/>
  <c r="BE188"/>
  <c r="BK201"/>
  <c r="K175"/>
  <c r="BE175"/>
  <c r="F39"/>
  <c i="1" r="BD109"/>
  <c i="13" r="K194"/>
  <c r="BE194"/>
  <c r="F38"/>
  <c i="1" r="BC113"/>
  <c i="14" r="K218"/>
  <c r="BE218"/>
  <c r="K222"/>
  <c r="BE222"/>
  <c r="K219"/>
  <c r="BE219"/>
  <c r="BK153"/>
  <c i="2" r="BK136"/>
  <c r="BK128"/>
  <c r="K128"/>
  <c r="K98"/>
  <c r="K164"/>
  <c r="BE164"/>
  <c r="K208"/>
  <c r="BE208"/>
  <c r="BK263"/>
  <c r="BK156"/>
  <c r="K211"/>
  <c r="BE211"/>
  <c i="3" r="K127"/>
  <c r="BE127"/>
  <c r="K38"/>
  <c i="1" r="AY97"/>
  <c i="4" r="F42"/>
  <c i="1" r="BE99"/>
  <c r="BE98"/>
  <c r="BA98"/>
  <c i="5" r="K162"/>
  <c r="BE162"/>
  <c r="K166"/>
  <c r="BE166"/>
  <c r="BK178"/>
  <c i="6" r="F39"/>
  <c i="1" r="BD102"/>
  <c i="7" r="K137"/>
  <c r="BE137"/>
  <c i="8" r="K132"/>
  <c r="BE132"/>
  <c r="BK141"/>
  <c r="K153"/>
  <c r="BE153"/>
  <c r="F38"/>
  <c i="1" r="BE105"/>
  <c i="9" r="BK158"/>
  <c i="10" r="K154"/>
  <c r="BE154"/>
  <c r="BK193"/>
  <c r="K161"/>
  <c r="BE161"/>
  <c r="BK183"/>
  <c i="11" r="BK147"/>
  <c r="BK145"/>
  <c r="K133"/>
  <c r="BE133"/>
  <c i="12" r="K126"/>
  <c r="BE126"/>
  <c i="1" r="AT108"/>
  <c i="13" r="K182"/>
  <c r="BE182"/>
  <c r="K214"/>
  <c r="BE214"/>
  <c r="BK167"/>
  <c r="BK211"/>
  <c r="BK212"/>
  <c r="BK154"/>
  <c i="14" r="K217"/>
  <c r="BE217"/>
  <c r="BK215"/>
  <c r="K136"/>
  <c r="BE136"/>
  <c r="BK131"/>
  <c r="BK141"/>
  <c i="2" r="K183"/>
  <c r="BE183"/>
  <c r="K255"/>
  <c r="BE255"/>
  <c r="BK219"/>
  <c r="K231"/>
  <c r="BE231"/>
  <c r="K169"/>
  <c r="BE169"/>
  <c r="BK193"/>
  <c i="3" r="K151"/>
  <c r="BE151"/>
  <c r="F39"/>
  <c i="1" r="BD97"/>
  <c i="4" r="F41"/>
  <c i="1" r="BD99"/>
  <c r="BD98"/>
  <c r="AZ98"/>
  <c i="5" r="BK164"/>
  <c r="BK171"/>
  <c r="K130"/>
  <c r="BE130"/>
  <c i="6" r="K38"/>
  <c i="1" r="AY102"/>
  <c i="6" r="K143"/>
  <c r="BE143"/>
  <c i="7" r="BK181"/>
  <c r="BK177"/>
  <c r="K177"/>
  <c r="K102"/>
  <c r="BK199"/>
  <c r="K149"/>
  <c r="BE149"/>
  <c r="K172"/>
  <c r="BE172"/>
  <c i="8" r="F39"/>
  <c i="1" r="BF105"/>
  <c i="9" r="F38"/>
  <c i="1" r="BC107"/>
  <c r="BC106"/>
  <c r="AY106"/>
  <c i="10" r="F40"/>
  <c i="1" r="BE109"/>
  <c i="13" r="K208"/>
  <c r="BE208"/>
  <c r="K149"/>
  <c r="BE149"/>
  <c r="BK159"/>
  <c r="BK135"/>
  <c r="K174"/>
  <c r="BE174"/>
  <c r="BK201"/>
  <c i="14" r="K205"/>
  <c r="BE205"/>
  <c r="F41"/>
  <c i="1" r="BF114"/>
  <c i="2" r="BK268"/>
  <c r="BK267"/>
  <c r="K267"/>
  <c r="K106"/>
  <c r="F38"/>
  <c i="1" r="BE95"/>
  <c i="6" r="BK139"/>
  <c r="BK133"/>
  <c r="K149"/>
  <c r="BE149"/>
  <c i="7" r="K155"/>
  <c r="BE155"/>
  <c r="K163"/>
  <c r="BE163"/>
  <c r="BK130"/>
  <c r="BK129"/>
  <c r="K129"/>
  <c r="K100"/>
  <c r="K167"/>
  <c r="BE167"/>
  <c r="K159"/>
  <c r="BE159"/>
  <c i="8" r="BK136"/>
  <c r="BK131"/>
  <c r="K131"/>
  <c r="K99"/>
  <c r="BK124"/>
  <c r="BK151"/>
  <c i="9" r="F40"/>
  <c i="1" r="BE107"/>
  <c r="BE106"/>
  <c r="BA106"/>
  <c i="10" r="K210"/>
  <c r="BE210"/>
  <c i="11" r="BK142"/>
  <c r="BK141"/>
  <c r="K141"/>
  <c r="K102"/>
  <c r="F41"/>
  <c i="1" r="BF110"/>
  <c i="12" r="K160"/>
  <c r="BE160"/>
  <c i="13" r="BK192"/>
  <c r="BK210"/>
  <c r="F41"/>
  <c i="1" r="BF113"/>
  <c i="14" r="BK214"/>
  <c r="K198"/>
  <c r="BE198"/>
  <c i="2" r="K204"/>
  <c r="BE204"/>
  <c r="K215"/>
  <c r="BE215"/>
  <c r="K264"/>
  <c r="BE264"/>
  <c r="K160"/>
  <c r="BE160"/>
  <c r="K209"/>
  <c r="BE209"/>
  <c r="K152"/>
  <c r="BE152"/>
  <c i="3" r="BK171"/>
  <c r="BK159"/>
  <c r="K159"/>
  <c r="K102"/>
  <c r="K175"/>
  <c r="BE175"/>
  <c r="K143"/>
  <c r="BE143"/>
  <c r="K135"/>
  <c r="BE135"/>
  <c i="4" r="F40"/>
  <c i="1" r="BC99"/>
  <c r="BC98"/>
  <c r="AY98"/>
  <c i="5" r="F41"/>
  <c i="1" r="BF101"/>
  <c i="7" r="K145"/>
  <c r="BE145"/>
  <c r="F40"/>
  <c i="1" r="BE104"/>
  <c r="BE103"/>
  <c r="BA103"/>
  <c i="9" r="BK128"/>
  <c r="BK127"/>
  <c r="K127"/>
  <c r="K100"/>
  <c r="K156"/>
  <c r="BE156"/>
  <c r="K141"/>
  <c r="BE141"/>
  <c i="10" r="K143"/>
  <c r="BE143"/>
  <c r="BK186"/>
  <c r="K164"/>
  <c r="BE164"/>
  <c r="K182"/>
  <c r="BE182"/>
  <c i="11" r="K128"/>
  <c r="BE128"/>
  <c r="K138"/>
  <c r="BE138"/>
  <c i="12" r="F40"/>
  <c i="1" r="BE112"/>
  <c i="13" r="BK202"/>
  <c r="K209"/>
  <c r="BE209"/>
  <c r="K139"/>
  <c r="BE139"/>
  <c r="BK213"/>
  <c r="BK186"/>
  <c r="BK181"/>
  <c r="K181"/>
  <c r="K101"/>
  <c r="BK172"/>
  <c i="14" r="F39"/>
  <c i="1" r="BD114"/>
  <c i="2" r="F36"/>
  <c i="1" r="BC95"/>
  <c i="5" r="BK139"/>
  <c r="BK174"/>
  <c r="BK159"/>
  <c r="BK161"/>
  <c i="6" r="BK154"/>
  <c r="BK165"/>
  <c i="7" r="K178"/>
  <c r="BE178"/>
  <c r="K38"/>
  <c i="1" r="AY104"/>
  <c i="9" r="K38"/>
  <c i="1" r="AY107"/>
  <c i="10" r="K151"/>
  <c r="BE151"/>
  <c i="11" r="F40"/>
  <c i="1" r="BE110"/>
  <c i="12" r="K142"/>
  <c r="BE142"/>
  <c r="K150"/>
  <c r="BE150"/>
  <c r="BK128"/>
  <c i="13" r="F40"/>
  <c i="1" r="BE113"/>
  <c i="14" r="K187"/>
  <c r="BE187"/>
  <c r="K190"/>
  <c r="BE190"/>
  <c r="K178"/>
  <c r="BE178"/>
  <c i="2" r="K261"/>
  <c r="BE261"/>
  <c i="1" r="AU96"/>
  <c r="AU94"/>
  <c i="2" r="K197"/>
  <c r="BE197"/>
  <c r="BK224"/>
  <c r="K266"/>
  <c r="BE266"/>
  <c r="BK144"/>
  <c i="3" r="F38"/>
  <c i="1" r="BC97"/>
  <c i="3" r="K160"/>
  <c r="BE160"/>
  <c r="BK156"/>
  <c i="4" r="K40"/>
  <c i="1" r="AY99"/>
  <c i="5" r="BK167"/>
  <c r="BK143"/>
  <c r="BK148"/>
  <c i="6" r="F40"/>
  <c i="1" r="BE102"/>
  <c i="7" r="BK174"/>
  <c r="BK176"/>
  <c i="8" r="K148"/>
  <c r="BE148"/>
  <c r="BK144"/>
  <c r="BK128"/>
  <c i="9" r="K145"/>
  <c r="BE145"/>
  <c r="BK154"/>
  <c r="BK166"/>
  <c i="10" r="K169"/>
  <c r="BE169"/>
  <c r="K215"/>
  <c r="BE215"/>
  <c r="K137"/>
  <c r="BE137"/>
  <c i="11" r="F39"/>
  <c i="1" r="BD110"/>
  <c i="12" r="F41"/>
  <c i="1" r="BF112"/>
  <c i="13" r="F39"/>
  <c i="1" r="BD113"/>
  <c i="14" r="K147"/>
  <c r="BE147"/>
  <c r="BK180"/>
  <c r="BK203"/>
  <c i="10" l="1" r="X128"/>
  <c i="13" r="Q126"/>
  <c r="Q125"/>
  <c r="I98"/>
  <c r="K32"/>
  <c i="1" r="AS113"/>
  <c i="10" r="V167"/>
  <c i="5" r="X154"/>
  <c r="R154"/>
  <c r="J103"/>
  <c r="T128"/>
  <c r="T127"/>
  <c i="1" r="AW101"/>
  <c i="6" r="T132"/>
  <c r="T125"/>
  <c i="1" r="AW102"/>
  <c i="4" r="T131"/>
  <c r="T130"/>
  <c i="1" r="AW99"/>
  <c i="3" r="Q125"/>
  <c r="Q124"/>
  <c r="I98"/>
  <c r="K32"/>
  <c i="1" r="AS97"/>
  <c i="5" r="X128"/>
  <c r="X127"/>
  <c i="2" r="V127"/>
  <c r="T126"/>
  <c i="1" r="AW95"/>
  <c i="7" r="Q128"/>
  <c r="Q127"/>
  <c r="I98"/>
  <c r="K32"/>
  <c i="1" r="AS104"/>
  <c i="4" r="V131"/>
  <c r="V130"/>
  <c i="10" r="V129"/>
  <c r="V128"/>
  <c i="7" r="R128"/>
  <c r="J99"/>
  <c i="13" r="R126"/>
  <c r="J99"/>
  <c i="4" r="Q131"/>
  <c r="Q130"/>
  <c r="I100"/>
  <c r="K34"/>
  <c i="1" r="AS99"/>
  <c i="13" r="T125"/>
  <c i="1" r="AW113"/>
  <c i="13" r="X125"/>
  <c i="10" r="Q129"/>
  <c r="I99"/>
  <c i="7" r="T127"/>
  <c i="1" r="AW104"/>
  <c i="10" r="Q167"/>
  <c r="I104"/>
  <c i="2" r="V181"/>
  <c i="4" r="R131"/>
  <c r="J101"/>
  <c i="8" r="V122"/>
  <c r="V121"/>
  <c i="6" r="Q132"/>
  <c r="I101"/>
  <c i="12" r="Q124"/>
  <c r="Q123"/>
  <c r="I98"/>
  <c r="K32"/>
  <c i="1" r="AS112"/>
  <c i="5" r="R128"/>
  <c r="R127"/>
  <c r="J98"/>
  <c r="K33"/>
  <c i="1" r="AT101"/>
  <c i="2" r="Q127"/>
  <c r="I97"/>
  <c i="14" r="Q125"/>
  <c r="I99"/>
  <c i="10" r="T167"/>
  <c i="8" r="Q122"/>
  <c r="Q121"/>
  <c r="I96"/>
  <c r="K30"/>
  <c i="1" r="AS105"/>
  <c i="7" r="V128"/>
  <c r="V127"/>
  <c i="2" r="X127"/>
  <c r="X126"/>
  <c i="7" r="X128"/>
  <c r="X127"/>
  <c i="2" r="R127"/>
  <c r="R126"/>
  <c r="J96"/>
  <c r="K31"/>
  <c i="1" r="AT95"/>
  <c i="8" r="X122"/>
  <c r="X121"/>
  <c i="14" r="V124"/>
  <c i="2" r="Q181"/>
  <c r="I102"/>
  <c i="10" r="T129"/>
  <c r="T128"/>
  <c i="1" r="AW109"/>
  <c i="12" r="R124"/>
  <c r="J99"/>
  <c i="13" r="V126"/>
  <c r="V125"/>
  <c i="6" r="K133"/>
  <c r="K102"/>
  <c i="4" r="BK131"/>
  <c r="BK130"/>
  <c r="K130"/>
  <c r="K100"/>
  <c i="10" r="BK129"/>
  <c r="K129"/>
  <c r="K99"/>
  <c i="13" r="I100"/>
  <c i="7" r="I100"/>
  <c r="I105"/>
  <c i="9" r="Q125"/>
  <c r="I98"/>
  <c r="K32"/>
  <c i="1" r="AS107"/>
  <c i="9" r="R126"/>
  <c r="R125"/>
  <c r="J98"/>
  <c r="K33"/>
  <c i="1" r="AT107"/>
  <c i="14" r="I100"/>
  <c i="5" r="J100"/>
  <c i="14" r="R125"/>
  <c r="J99"/>
  <c i="2" r="I103"/>
  <c i="6" r="J102"/>
  <c r="Q126"/>
  <c r="I99"/>
  <c i="10" r="I105"/>
  <c i="7" r="J105"/>
  <c i="9" r="I100"/>
  <c i="2" r="I98"/>
  <c i="3" r="I100"/>
  <c i="8" r="I98"/>
  <c i="10" r="J100"/>
  <c i="12" r="I100"/>
  <c i="2" r="J98"/>
  <c r="J103"/>
  <c i="4" r="J102"/>
  <c i="5" r="J104"/>
  <c i="6" r="I102"/>
  <c i="7" r="J101"/>
  <c i="8" r="J98"/>
  <c i="11" r="Q126"/>
  <c r="I99"/>
  <c i="3" r="J100"/>
  <c i="5" r="I104"/>
  <c i="10" r="J105"/>
  <c i="13" r="J100"/>
  <c i="5" r="I100"/>
  <c i="6" r="BK126"/>
  <c r="K126"/>
  <c r="K99"/>
  <c r="R126"/>
  <c r="J99"/>
  <c i="10" r="I100"/>
  <c i="11" r="J100"/>
  <c i="12" r="J100"/>
  <c i="4" r="I102"/>
  <c i="13" r="BK191"/>
  <c r="K191"/>
  <c r="K103"/>
  <c i="6" r="BK148"/>
  <c r="K148"/>
  <c r="K103"/>
  <c i="10" r="BK168"/>
  <c r="K168"/>
  <c r="K105"/>
  <c r="BK192"/>
  <c r="K192"/>
  <c r="K106"/>
  <c i="5" r="BK170"/>
  <c r="K170"/>
  <c r="K105"/>
  <c r="BK155"/>
  <c r="BK154"/>
  <c r="K154"/>
  <c r="K103"/>
  <c i="8" r="BK123"/>
  <c r="K123"/>
  <c r="K98"/>
  <c i="5" r="BK147"/>
  <c r="K147"/>
  <c r="K102"/>
  <c i="2" r="BK260"/>
  <c r="K260"/>
  <c r="K105"/>
  <c i="3" r="BK126"/>
  <c r="K126"/>
  <c r="K100"/>
  <c i="7" r="BK187"/>
  <c r="BK186"/>
  <c i="8" r="BK147"/>
  <c r="K147"/>
  <c r="K101"/>
  <c i="13" r="BK127"/>
  <c r="K127"/>
  <c r="K100"/>
  <c i="2" r="BK182"/>
  <c r="K182"/>
  <c r="K103"/>
  <c i="5" r="BK138"/>
  <c r="K138"/>
  <c r="K101"/>
  <c i="8" r="BK140"/>
  <c r="K140"/>
  <c r="K100"/>
  <c i="14" r="BK126"/>
  <c r="K126"/>
  <c r="K100"/>
  <c i="2" r="BK143"/>
  <c r="BK127"/>
  <c r="K127"/>
  <c r="K97"/>
  <c i="7" r="BK144"/>
  <c r="K144"/>
  <c r="K101"/>
  <c i="9" r="BK137"/>
  <c r="K137"/>
  <c r="K102"/>
  <c i="14" r="BK212"/>
  <c r="K212"/>
  <c r="K102"/>
  <c i="11" r="BK144"/>
  <c r="K144"/>
  <c r="K103"/>
  <c i="4" r="K131"/>
  <c r="K101"/>
  <c i="12" r="BK125"/>
  <c r="BK124"/>
  <c r="K124"/>
  <c r="K99"/>
  <c i="2" r="BK223"/>
  <c r="K223"/>
  <c r="K104"/>
  <c i="6" r="BK132"/>
  <c r="BK125"/>
  <c r="K125"/>
  <c r="K34"/>
  <c i="1" r="AG102"/>
  <c r="BC96"/>
  <c r="AY96"/>
  <c i="5" r="K37"/>
  <c i="1" r="AX101"/>
  <c r="AV101"/>
  <c i="10" r="F37"/>
  <c i="1" r="BB109"/>
  <c r="AW103"/>
  <c r="BF96"/>
  <c r="BE100"/>
  <c r="BA100"/>
  <c i="7" r="F37"/>
  <c i="1" r="BB104"/>
  <c r="BB103"/>
  <c r="AX103"/>
  <c r="AV103"/>
  <c r="BF111"/>
  <c r="AW98"/>
  <c r="AW96"/>
  <c r="AS103"/>
  <c i="2" r="K35"/>
  <c i="1" r="AX95"/>
  <c r="AV95"/>
  <c i="12" r="K37"/>
  <c i="1" r="AX112"/>
  <c r="AV112"/>
  <c r="AW108"/>
  <c r="BE96"/>
  <c r="BA96"/>
  <c i="4" r="K36"/>
  <c i="1" r="AG99"/>
  <c r="AG98"/>
  <c r="BD100"/>
  <c r="AZ100"/>
  <c i="6" r="F37"/>
  <c i="1" r="BB102"/>
  <c r="BE108"/>
  <c r="BA108"/>
  <c r="BD108"/>
  <c r="AZ108"/>
  <c i="14" r="K37"/>
  <c i="1" r="AX114"/>
  <c r="AV114"/>
  <c r="AS98"/>
  <c r="AS106"/>
  <c i="4" r="F39"/>
  <c i="1" r="BB99"/>
  <c r="BB98"/>
  <c r="AX98"/>
  <c r="AV98"/>
  <c i="8" r="F35"/>
  <c i="1" r="BB105"/>
  <c i="12" r="F37"/>
  <c i="1" r="BB112"/>
  <c r="AW111"/>
  <c r="AT106"/>
  <c r="BF100"/>
  <c i="9" r="F37"/>
  <c i="1" r="BB107"/>
  <c r="BB106"/>
  <c r="AX106"/>
  <c r="AV106"/>
  <c i="13" r="K37"/>
  <c i="1" r="AX113"/>
  <c r="AV113"/>
  <c i="9" r="K37"/>
  <c i="1" r="AX107"/>
  <c r="AV107"/>
  <c r="BC111"/>
  <c r="AY111"/>
  <c r="BD111"/>
  <c r="AZ111"/>
  <c i="3" r="F37"/>
  <c i="1" r="BB97"/>
  <c i="6" r="K37"/>
  <c i="1" r="AX102"/>
  <c r="AV102"/>
  <c r="AN102"/>
  <c r="BF108"/>
  <c i="11" r="K37"/>
  <c i="1" r="AX110"/>
  <c r="AV110"/>
  <c i="2" r="F35"/>
  <c i="1" r="BB95"/>
  <c i="11" r="F37"/>
  <c i="1" r="BB110"/>
  <c r="BE111"/>
  <c r="BA111"/>
  <c r="BD96"/>
  <c r="AZ96"/>
  <c i="5" r="F37"/>
  <c i="1" r="BB101"/>
  <c i="10" r="K37"/>
  <c i="1" r="AX109"/>
  <c r="AV109"/>
  <c i="4" r="K39"/>
  <c i="1" r="AX99"/>
  <c r="AV99"/>
  <c i="8" r="K35"/>
  <c i="1" r="AX105"/>
  <c r="AV105"/>
  <c r="BC108"/>
  <c r="AY108"/>
  <c i="14" r="F37"/>
  <c i="1" r="BB114"/>
  <c i="3" r="K37"/>
  <c i="1" r="AX97"/>
  <c r="AV97"/>
  <c i="7" r="K37"/>
  <c i="1" r="AX104"/>
  <c r="AV104"/>
  <c i="13" r="F37"/>
  <c i="1" r="BB113"/>
  <c i="2" l="1" r="V126"/>
  <c i="9" r="BK126"/>
  <c r="BK125"/>
  <c r="K125"/>
  <c i="11" r="BK126"/>
  <c r="K126"/>
  <c r="K99"/>
  <c i="5" r="BK128"/>
  <c r="BK127"/>
  <c r="K127"/>
  <c r="K98"/>
  <c i="7" r="BK128"/>
  <c r="K128"/>
  <c r="K99"/>
  <c i="9" r="J99"/>
  <c i="6" r="R125"/>
  <c r="J98"/>
  <c r="K33"/>
  <c i="1" r="AT102"/>
  <c i="11" r="Q125"/>
  <c r="I98"/>
  <c r="K32"/>
  <c i="1" r="AS110"/>
  <c i="7" r="I99"/>
  <c i="12" r="I99"/>
  <c i="14" r="Q124"/>
  <c r="I98"/>
  <c r="K32"/>
  <c i="1" r="AS114"/>
  <c i="7" r="R127"/>
  <c r="J98"/>
  <c r="K33"/>
  <c i="1" r="AT104"/>
  <c i="13" r="BK126"/>
  <c r="K126"/>
  <c r="K99"/>
  <c i="2" r="Q126"/>
  <c r="I96"/>
  <c r="K30"/>
  <c i="1" r="AS95"/>
  <c i="14" r="R124"/>
  <c r="J98"/>
  <c r="K33"/>
  <c i="1" r="AT114"/>
  <c i="14" r="BK125"/>
  <c r="BK124"/>
  <c r="K124"/>
  <c i="4" r="I101"/>
  <c i="2" r="K143"/>
  <c r="K99"/>
  <c i="12" r="K125"/>
  <c r="K100"/>
  <c i="5" r="K155"/>
  <c r="K104"/>
  <c i="6" r="K98"/>
  <c i="4" r="R130"/>
  <c r="J100"/>
  <c r="K35"/>
  <c i="1" r="AT99"/>
  <c i="2" r="J97"/>
  <c i="10" r="Q128"/>
  <c r="I98"/>
  <c r="K32"/>
  <c i="1" r="AS109"/>
  <c i="7" r="K186"/>
  <c r="K104"/>
  <c i="13" r="I99"/>
  <c i="3" r="BK125"/>
  <c r="K125"/>
  <c r="K99"/>
  <c i="2" r="BK181"/>
  <c r="K181"/>
  <c r="K102"/>
  <c i="3" r="I99"/>
  <c i="5" r="J99"/>
  <c i="10" r="BK167"/>
  <c r="K167"/>
  <c r="K104"/>
  <c i="12" r="R123"/>
  <c r="J98"/>
  <c r="K33"/>
  <c i="1" r="AT112"/>
  <c i="6" r="K132"/>
  <c r="K101"/>
  <c i="12" r="BK123"/>
  <c r="K123"/>
  <c i="8" r="BK122"/>
  <c r="K122"/>
  <c r="K97"/>
  <c i="6" r="Q125"/>
  <c r="I98"/>
  <c r="K32"/>
  <c i="1" r="AS102"/>
  <c i="7" r="K187"/>
  <c r="K105"/>
  <c i="8" r="I97"/>
  <c i="13" r="R125"/>
  <c r="J98"/>
  <c r="K33"/>
  <c i="1" r="AT113"/>
  <c i="6" r="K43"/>
  <c i="1" r="AN98"/>
  <c r="AN99"/>
  <c i="4" r="K45"/>
  <c i="1" r="AS96"/>
  <c i="9" r="K34"/>
  <c i="1" r="AG107"/>
  <c r="AG106"/>
  <c r="AT100"/>
  <c r="BB108"/>
  <c r="AX108"/>
  <c r="AV108"/>
  <c r="AW100"/>
  <c i="14" r="K34"/>
  <c i="1" r="AG114"/>
  <c r="AT98"/>
  <c r="AT96"/>
  <c r="BC94"/>
  <c r="AY94"/>
  <c r="AK30"/>
  <c r="AS111"/>
  <c r="AS100"/>
  <c r="BB111"/>
  <c r="AX111"/>
  <c r="AV111"/>
  <c r="AT103"/>
  <c r="BD94"/>
  <c r="W31"/>
  <c r="BE94"/>
  <c r="W32"/>
  <c r="BB96"/>
  <c r="AX96"/>
  <c r="AV96"/>
  <c r="BF94"/>
  <c r="W33"/>
  <c r="BB100"/>
  <c r="AX100"/>
  <c r="AV100"/>
  <c i="12" r="K34"/>
  <c i="1" r="AG112"/>
  <c i="14" l="1" r="K43"/>
  <c i="12" r="K43"/>
  <c i="9" r="K43"/>
  <c i="2" r="BK126"/>
  <c r="K126"/>
  <c i="5" r="K128"/>
  <c r="K99"/>
  <c i="9" r="K98"/>
  <c i="14" r="K98"/>
  <c i="13" r="BK125"/>
  <c r="K125"/>
  <c i="8" r="BK121"/>
  <c r="K121"/>
  <c i="11" r="BK125"/>
  <c r="K125"/>
  <c i="14" r="K125"/>
  <c r="K99"/>
  <c i="12" r="K98"/>
  <c i="10" r="BK128"/>
  <c r="K128"/>
  <c i="3" r="BK124"/>
  <c r="K124"/>
  <c i="7" r="BK127"/>
  <c r="K127"/>
  <c i="9" r="K126"/>
  <c r="K99"/>
  <c i="1" r="AN112"/>
  <c r="AN114"/>
  <c r="AN106"/>
  <c r="AN107"/>
  <c r="AT111"/>
  <c r="AW94"/>
  <c i="13" r="K34"/>
  <c i="1" r="AG113"/>
  <c r="AG111"/>
  <c i="10" r="K34"/>
  <c i="1" r="AG109"/>
  <c r="AN109"/>
  <c r="BB94"/>
  <c r="AX94"/>
  <c r="AK29"/>
  <c r="AS108"/>
  <c i="2" r="K32"/>
  <c i="1" r="AG95"/>
  <c r="AN95"/>
  <c i="3" r="K34"/>
  <c i="1" r="AG97"/>
  <c r="AN97"/>
  <c r="BA94"/>
  <c i="8" r="K32"/>
  <c i="1" r="AG105"/>
  <c i="11" r="K34"/>
  <c i="1" r="AG110"/>
  <c i="5" r="K34"/>
  <c i="1" r="AG101"/>
  <c r="AG100"/>
  <c r="AZ94"/>
  <c i="7" r="K34"/>
  <c i="1" r="AG104"/>
  <c r="AG103"/>
  <c r="W30"/>
  <c i="11" l="1" r="K43"/>
  <c i="1" r="AN113"/>
  <c i="8" r="K96"/>
  <c i="3" r="K43"/>
  <c i="8" r="K41"/>
  <c i="2" r="K96"/>
  <c i="7" r="K98"/>
  <c i="5" r="K43"/>
  <c i="13" r="K43"/>
  <c i="10" r="K43"/>
  <c i="3" r="K98"/>
  <c i="13" r="K98"/>
  <c i="1" r="AN101"/>
  <c i="10" r="K98"/>
  <c i="2" r="K41"/>
  <c i="11" r="K98"/>
  <c i="7" r="K43"/>
  <c i="1" r="AN103"/>
  <c r="AN110"/>
  <c r="AN105"/>
  <c r="AN104"/>
  <c r="AT94"/>
  <c r="AN111"/>
  <c r="AN100"/>
  <c r="AG108"/>
  <c r="AS94"/>
  <c r="W29"/>
  <c r="AG96"/>
  <c r="AN96"/>
  <c r="AV94"/>
  <c l="1" r="AN108"/>
  <c r="AG94"/>
  <c r="AK26"/>
  <c l="1" r="AN94"/>
  <c r="AK35"/>
</calcChain>
</file>

<file path=xl/sharedStrings.xml><?xml version="1.0" encoding="utf-8"?>
<sst xmlns="http://schemas.openxmlformats.org/spreadsheetml/2006/main">
  <si>
    <t>Export Komplet</t>
  </si>
  <si>
    <t/>
  </si>
  <si>
    <t>2.0</t>
  </si>
  <si>
    <t>ZAMOK</t>
  </si>
  <si>
    <t>False</t>
  </si>
  <si>
    <t>True</t>
  </si>
  <si>
    <t>{af66a88b-b0b0-4f1e-9bc5-480649b0f5c2}</t>
  </si>
  <si>
    <t>0,01</t>
  </si>
  <si>
    <t>21</t>
  </si>
  <si>
    <t>12</t>
  </si>
  <si>
    <t>REKAPITULACE STAVBY</t>
  </si>
  <si>
    <t xml:space="preserve">v ---  níže se nacházejí doplnkové a pomocné údaje k sestavám  --- v</t>
  </si>
  <si>
    <t>Návod na vyplnění</t>
  </si>
  <si>
    <t>0,001</t>
  </si>
  <si>
    <t>Kód:</t>
  </si>
  <si>
    <t>2024085</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</si>
  <si>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</si>
  <si>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</si>
  <si>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MŠ Sluníčko - projekt úpravy zahrady pro děti s poruchou autistického spektra</t>
  </si>
  <si>
    <t>KSO:</t>
  </si>
  <si>
    <t>CC-CZ:</t>
  </si>
  <si>
    <t>Místo:</t>
  </si>
  <si>
    <t>Roudnice nad Labem</t>
  </si>
  <si>
    <t>Datum:</t>
  </si>
  <si>
    <t>28. 8. 2024</t>
  </si>
  <si>
    <t>Zadavatel:</t>
  </si>
  <si>
    <t>IČ:</t>
  </si>
  <si>
    <t>46773541</t>
  </si>
  <si>
    <t>MŠ Sluníčko</t>
  </si>
  <si>
    <t>DIČ:</t>
  </si>
  <si>
    <t>Uchazeč:</t>
  </si>
  <si>
    <t>Vyplň údaj</t>
  </si>
  <si>
    <t>Projektant:</t>
  </si>
  <si>
    <t>86944266</t>
  </si>
  <si>
    <t>Ing. Tomáš Prinz, DiS.</t>
  </si>
  <si>
    <t>Zpracovatel:</t>
  </si>
  <si>
    <t xml:space="preserve"> </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</si>
  <si>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</si>
  <si>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</si>
  <si>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</si>
  <si>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</si>
  <si>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</si>
  <si>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</si>
  <si>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</si>
  <si>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</si>
  <si>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</si>
  <si>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</si>
  <si>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</si>
  <si>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</si>
  <si>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</si>
  <si>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</si>
  <si>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</si>
  <si>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</si>
  <si>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</si>
  <si>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</si>
  <si>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</si>
  <si>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</si>
  <si>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</si>
  <si>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</si>
  <si>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</si>
  <si>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</si>
  <si>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</si>
  <si>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</si>
  <si>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</si>
  <si>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Materiál [CZK]</t>
  </si>
  <si>
    <t>z toho Montáž [CZK]</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</si>
  <si>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</si>
  <si>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</si>
  <si>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</si>
  <si>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</si>
  <si>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</si>
  <si>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</si>
  <si>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</si>
  <si>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</si>
  <si>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</si>
  <si>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</si>
  <si>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</si>
  <si>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</si>
  <si>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</si>
  <si>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</si>
  <si>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</si>
  <si>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</si>
  <si>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</si>
  <si>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</si>
  <si>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</si>
  <si>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SO 05</t>
  </si>
  <si>
    <t>Altán s didaktickými prvky</t>
  </si>
  <si>
    <t>STA</t>
  </si>
  <si>
    <t>1</t>
  </si>
  <si>
    <t>{19b5a3b4-22f8-4ac5-836c-75a785f6f1b4}</t>
  </si>
  <si>
    <t>2</t>
  </si>
  <si>
    <t>SO 06</t>
  </si>
  <si>
    <t>Chodníky, zpevněné plochy, ostatní technické prvky</t>
  </si>
  <si>
    <t>{a0efb663-0e52-4f7a-b67b-ac08c196a014}</t>
  </si>
  <si>
    <t>06.02</t>
  </si>
  <si>
    <t>Zrušení stávajících krytů</t>
  </si>
  <si>
    <t>Soupis</t>
  </si>
  <si>
    <t>{3ff03a81-aa8b-4de9-945d-f6ca64b4fe83}</t>
  </si>
  <si>
    <t>06.04</t>
  </si>
  <si>
    <t>Obnova stávajících zpevněných ploch</t>
  </si>
  <si>
    <t>{14e89125-0b9f-4917-838e-373804526790}</t>
  </si>
  <si>
    <t>06.04.01</t>
  </si>
  <si>
    <t>Dlažby</t>
  </si>
  <si>
    <t>3</t>
  </si>
  <si>
    <t>{6322de40-5172-4309-940f-db5c1712f752}</t>
  </si>
  <si>
    <t>SO 07</t>
  </si>
  <si>
    <t>Konstrukce na popínavky</t>
  </si>
  <si>
    <t>{8e903dd3-f943-4bd2-a5eb-8d5e17f9b2e6}</t>
  </si>
  <si>
    <t>07.03</t>
  </si>
  <si>
    <t>Konstrukce na popínavky A</t>
  </si>
  <si>
    <t>{163efbad-5b05-4cb8-9970-bc8c0f21e2f7}</t>
  </si>
  <si>
    <t>07.04</t>
  </si>
  <si>
    <t>Konstrukce na popínavky B</t>
  </si>
  <si>
    <t>{77c52b30-ed24-4afd-b357-055f3419c0b3}</t>
  </si>
  <si>
    <t>SO 08</t>
  </si>
  <si>
    <t>Pískoviště</t>
  </si>
  <si>
    <t>{e39d4243-1245-4934-9c4e-6dc8ccd1e75c}</t>
  </si>
  <si>
    <t>08.03</t>
  </si>
  <si>
    <t>Pískoviště 1</t>
  </si>
  <si>
    <t>{d7e73cc0-1f70-4ce8-a14f-eb1bdc7698b4}</t>
  </si>
  <si>
    <t>SO 11</t>
  </si>
  <si>
    <t>Herní a didaktické prvky</t>
  </si>
  <si>
    <t>{4c6bcac6-9abe-4dbe-909b-82f55f864332}</t>
  </si>
  <si>
    <t>SO 13</t>
  </si>
  <si>
    <t>Ploty</t>
  </si>
  <si>
    <t>{9e96162c-8a6c-4362-8919-06a9e4defb4c}</t>
  </si>
  <si>
    <t>13.03</t>
  </si>
  <si>
    <t>Plot u vstupu</t>
  </si>
  <si>
    <t>{bb7ca4e8-2ec4-4be4-afdc-907efb987f6c}</t>
  </si>
  <si>
    <t>SO 14</t>
  </si>
  <si>
    <t>Mobiliář</t>
  </si>
  <si>
    <t>{33cde98c-534d-4f73-9127-62f178d64e2b}</t>
  </si>
  <si>
    <t>14.03</t>
  </si>
  <si>
    <t>Lavice pod borovicí</t>
  </si>
  <si>
    <t>{a860beee-e32e-4b9d-8e57-6f90dbdee72a}</t>
  </si>
  <si>
    <t>14.08</t>
  </si>
  <si>
    <t>Stožáry na vlajky</t>
  </si>
  <si>
    <t>{122a60b8-9a72-4d7a-a814-31d89975e893}</t>
  </si>
  <si>
    <t>SO 16</t>
  </si>
  <si>
    <t>Vegetační úpravy</t>
  </si>
  <si>
    <t>{c3063bad-5c78-4bfb-95ea-9b3429cad85e}</t>
  </si>
  <si>
    <t>16.05</t>
  </si>
  <si>
    <t>Trávníky</t>
  </si>
  <si>
    <t>{542b4e9d-1bf7-4eeb-8fb0-14e50e0a4664}</t>
  </si>
  <si>
    <t>16.06</t>
  </si>
  <si>
    <t xml:space="preserve">Založení trvalkových záhonů </t>
  </si>
  <si>
    <t>{f5e2ca4a-1144-4ba4-a579-044490537f07}</t>
  </si>
  <si>
    <t>16.07, 16.08</t>
  </si>
  <si>
    <t>Výsadba dřevin</t>
  </si>
  <si>
    <t>{8c201221-2eac-4d6f-9b50-f9e8e88ba99f}</t>
  </si>
  <si>
    <t>KRYCÍ LIST SOUPISU PRACÍ</t>
  </si>
  <si>
    <t>Objekt:</t>
  </si>
  <si>
    <t>SO 05 - Altán s didaktickými prvky</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</si>
  <si>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</si>
  <si>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Materiál</t>
  </si>
  <si>
    <t>Montáž</t>
  </si>
  <si>
    <t>REKAPITULACE ČLENĚNÍ SOUPISU PRACÍ</t>
  </si>
  <si>
    <t>Kód dílu - Popis</t>
  </si>
  <si>
    <t>Materiál [CZK]</t>
  </si>
  <si>
    <t>Montáž [CZK]</t>
  </si>
  <si>
    <t>Cena celkem [CZK]</t>
  </si>
  <si>
    <t>Náklady ze soupisu prací</t>
  </si>
  <si>
    <t>-1</t>
  </si>
  <si>
    <t>HSV - Práce a dodávky HSV</t>
  </si>
  <si>
    <t xml:space="preserve">    1 - Zemní práce</t>
  </si>
  <si>
    <t xml:space="preserve">    2 - Zakládání</t>
  </si>
  <si>
    <t xml:space="preserve">    5 - Komunikace pozemní</t>
  </si>
  <si>
    <t xml:space="preserve">    998 - Přesun hmot</t>
  </si>
  <si>
    <t>PSV - Práce a dodávky PSV</t>
  </si>
  <si>
    <t xml:space="preserve">    762 - Konstrukce tesařské</t>
  </si>
  <si>
    <t xml:space="preserve">    783 - Dokončovací práce - nátěry</t>
  </si>
  <si>
    <t xml:space="preserve">    01 - Herní prvky</t>
  </si>
  <si>
    <t xml:space="preserve">    03 - Mobiliář</t>
  </si>
  <si>
    <t>SOUPIS PRACÍ</t>
  </si>
  <si>
    <t>PČ</t>
  </si>
  <si>
    <t>MJ</t>
  </si>
  <si>
    <t>Množství</t>
  </si>
  <si>
    <t>J. materiál [CZK]</t>
  </si>
  <si>
    <t>J. montáž [CZK]</t>
  </si>
  <si>
    <t>Cenová soustava</t>
  </si>
  <si>
    <t>J.cena [CZK]</t>
  </si>
  <si>
    <t>Materiál celkem [CZK]</t>
  </si>
  <si>
    <t>Montáž celkem [CZK]</t>
  </si>
  <si>
    <t>J. Nh [h]</t>
  </si>
  <si>
    <t>Nh celkem [h]</t>
  </si>
  <si>
    <t>J. hmotnost [t]</t>
  </si>
  <si>
    <t>Hmotnost celkem [t]</t>
  </si>
  <si>
    <t>J. suť [t]</t>
  </si>
  <si>
    <t>Suť Celkem [t]</t>
  </si>
  <si>
    <t>Náklady soupisu celkem</t>
  </si>
  <si>
    <t>HSV</t>
  </si>
  <si>
    <t>Práce a dodávky HSV</t>
  </si>
  <si>
    <t>ROZPOCET</t>
  </si>
  <si>
    <t>Zemní práce</t>
  </si>
  <si>
    <t>K</t>
  </si>
  <si>
    <t>122251101</t>
  </si>
  <si>
    <t>Odkopávky a prokopávky nezapažené strojně v hornině třídy těžitelnosti I skupiny 3 do 20 m3</t>
  </si>
  <si>
    <t>m3</t>
  </si>
  <si>
    <t>CS ÚRS 2024 02</t>
  </si>
  <si>
    <t>4</t>
  </si>
  <si>
    <t>-361237379</t>
  </si>
  <si>
    <t>Online PSC</t>
  </si>
  <si>
    <t>https://podminky.urs.cz/item/CS_URS_2024_02/122251101</t>
  </si>
  <si>
    <t>PSC</t>
  </si>
  <si>
    <t xml:space="preserve">Poznámka k souboru cen:_x000d_
1. V cenách jsou započteny i náklady na přehození výkopku na vzdálenost do 3 m nebo naložení na dopravní prostředek. </t>
  </si>
  <si>
    <t>VV</t>
  </si>
  <si>
    <t>4*4*0,15 " odkopávky - podlaha didaktického altánu</t>
  </si>
  <si>
    <t>0,4*0,5*0,9*6 " základové patky, 6 ks</t>
  </si>
  <si>
    <t>0,35*0,1*16 "lože pro dlažbu - obvod altánu</t>
  </si>
  <si>
    <t>Součet</t>
  </si>
  <si>
    <t>162351103</t>
  </si>
  <si>
    <t>Vodorovné přemístění výkopku nebo sypaniny po suchu na obvyklém dopravním prostředku, bez naložení výkopku, avšak se složením bez rozhrnutí z horniny třídy těžitelnosti I skupiny 1 až 3 na vzdálenost přes 50 do 500 m</t>
  </si>
  <si>
    <t>-901578187</t>
  </si>
  <si>
    <t>https://podminky.urs.cz/item/CS_URS_2024_02/162351103</t>
  </si>
  <si>
    <t xml:space="preserve">Poznámka k souboru cen:_x000d_
1. Přemísťuje-li se výkopek z dočasných skládek vzdálených do 50 m, neoceňuje se nakládání výkopku, i když se provádí. Toto ustanovení neplatí, vylučuje-li projekt použití dozeru. 2. Ceny nelze použít, předepisuje-li projekt přemístit výkopek na místo nepřístupné obvyklým dopravním prostředkům; toto přemístění se oceňuje individuálně. </t>
  </si>
  <si>
    <t>Zakládání</t>
  </si>
  <si>
    <t>271532212</t>
  </si>
  <si>
    <t>Podsyp pod základové konstrukce se zhutněním a urovnáním povrchu z kameniva hrubého, frakce 16 - 32 mm</t>
  </si>
  <si>
    <t>-1697607092</t>
  </si>
  <si>
    <t>https://podminky.urs.cz/item/CS_URS_2024_02/271532212</t>
  </si>
  <si>
    <t xml:space="preserve">Poznámka k souboru cen:_x000d_
1. Ceny slouží pro ocenění násypů pod základové konstrukce tloušťky vrstvy do 300 mm. 2. Násypy s tloušťkou vrstvy přesahující 300 mm se ocení cenami souboru cen 213 31-…. Polštáře zhutněné pod základy v katalogu 800-2 Zvláštní zakládání objektů. </t>
  </si>
  <si>
    <t>0,4*0,5*0,1*6 " podsyp, základové patky, 6 ks</t>
  </si>
  <si>
    <t>271532213</t>
  </si>
  <si>
    <t>Podsyp pod základové konstrukce se zhutněním a urovnáním povrchu z kameniva hrubého, frakce 8 - 16 mm</t>
  </si>
  <si>
    <t>1105343334</t>
  </si>
  <si>
    <t>https://podminky.urs.cz/item/CS_URS_2024_02/271532213</t>
  </si>
  <si>
    <t>4*4*0,05 " podsyp tl. 50 mm</t>
  </si>
  <si>
    <t>5</t>
  </si>
  <si>
    <t>273313611</t>
  </si>
  <si>
    <t>Základy z betonu prostého desky z betonu kamenem neprokládaného tř. C 16/20</t>
  </si>
  <si>
    <t>602185690</t>
  </si>
  <si>
    <t>https://podminky.urs.cz/item/CS_URS_2024_02/273313611</t>
  </si>
  <si>
    <t xml:space="preserve">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 </t>
  </si>
  <si>
    <t>4*4*0,1 " betonová deska, tl. 10 cm, 1% spád směrem do terénu</t>
  </si>
  <si>
    <t>6</t>
  </si>
  <si>
    <t>273351121</t>
  </si>
  <si>
    <t>Bednění základů desek zřízení</t>
  </si>
  <si>
    <t>m2</t>
  </si>
  <si>
    <t>-1699825373</t>
  </si>
  <si>
    <t>https://podminky.urs.cz/item/CS_URS_2024_02/273351121</t>
  </si>
  <si>
    <t xml:space="preserve">Poznámka k souboru cen:_x000d_
1. Ceny jsou určeny pro bednění ve volném prostranství, ve volných nebo zapažených jamách, rýhách a šachtách. 2. Kruhové nebo obloukové bednění poloměru do 1 m se oceňuje individuálně. </t>
  </si>
  <si>
    <t xml:space="preserve">(4*0,2)*4 " obvod betonové desky 4 x 4 m, v  bednění 20 cm</t>
  </si>
  <si>
    <t>7</t>
  </si>
  <si>
    <t>273351122</t>
  </si>
  <si>
    <t>Bednění základů desek odstranění</t>
  </si>
  <si>
    <t>473652182</t>
  </si>
  <si>
    <t>https://podminky.urs.cz/item/CS_URS_2024_02/273351122</t>
  </si>
  <si>
    <t>8</t>
  </si>
  <si>
    <t>275313611</t>
  </si>
  <si>
    <t>Základy z betonu prostého patky a bloky z betonu kamenem neprokládaného tř. C 16/20</t>
  </si>
  <si>
    <t>2027437840</t>
  </si>
  <si>
    <t>https://podminky.urs.cz/item/CS_URS_2024_02/275313611</t>
  </si>
  <si>
    <t>0,4*0,5*0,8*6 " betonové patky, stojny altánu</t>
  </si>
  <si>
    <t>Komunikace pozemní</t>
  </si>
  <si>
    <t>9</t>
  </si>
  <si>
    <t>596811311</t>
  </si>
  <si>
    <t>Kladení velkoformátové dlažby pozemních komunikací a komunikací pro pěší s ložem z kameniva tl. 40 mm, s vyplněním spár, s hutněním, vibrováním a se smetením přebytečného materiálu tl. do 100 mm, velikosti dlaždic do 0,5 m2, pro plochy do 300 m2</t>
  </si>
  <si>
    <t>1739382814</t>
  </si>
  <si>
    <t>https://podminky.urs.cz/item/CS_URS_2024_02/596811311</t>
  </si>
  <si>
    <t xml:space="preserve">Poznámka k souboru cen:_x000d_
1. V cenách jsou započteny i náklady na dodání hmot pro lože a pro výplň spár. 2. V cenách nejsou započteny náklady na: a) podkladní vrstvu z mechanicky zpevněného kameniva, která se oceňuje cenami souboru cen 564 9.-21.. Podklad z mechanicky zpevněného kameniva, b) ochrannou vrstvu ze štěrkodrti, která se oceňuje cenami souboru cen 564 8.-11 .. Podklad ze štěrkodrti, c) dodání dlažby, která se oceňuje ve specifikaci; ztratné lze dohodnout ve výši 3 %. </t>
  </si>
  <si>
    <t>10</t>
  </si>
  <si>
    <t>M</t>
  </si>
  <si>
    <t>59246115</t>
  </si>
  <si>
    <t>dlažba betonová chodníková 300x300mm tl 32mm přírodní</t>
  </si>
  <si>
    <t>-474962658</t>
  </si>
  <si>
    <t>5,16*1,03 'Přepočtené koeficientem množství</t>
  </si>
  <si>
    <t>998</t>
  </si>
  <si>
    <t>Přesun hmot</t>
  </si>
  <si>
    <t>11</t>
  </si>
  <si>
    <t>998225111</t>
  </si>
  <si>
    <t>Přesun hmot pro komunikace s krytem z kameniva, monolitickým betonovým nebo živičným dopravní vzdálenost do 200 m jakékoliv délky objektu</t>
  </si>
  <si>
    <t>t</t>
  </si>
  <si>
    <t>-1617006784</t>
  </si>
  <si>
    <t>https://podminky.urs.cz/item/CS_URS_2024_02/998225111</t>
  </si>
  <si>
    <t xml:space="preserve">Poznámka k souboru cen:_x000d_
1. Ceny lze použít i pro plochy letišť s krytem monolitickým betonovým nebo živičným. </t>
  </si>
  <si>
    <t>998225192</t>
  </si>
  <si>
    <t>Přesun hmot pro komunikace s krytem z kameniva, monolitickým betonovým nebo živičným Příplatek k ceně za zvětšený přesun přes vymezenou vodorovnou dopravní vzdálenost do 2000 m</t>
  </si>
  <si>
    <t>-929018101</t>
  </si>
  <si>
    <t>https://podminky.urs.cz/item/CS_URS_2024_02/998225192</t>
  </si>
  <si>
    <t>PSV</t>
  </si>
  <si>
    <t>Práce a dodávky PSV</t>
  </si>
  <si>
    <t>762</t>
  </si>
  <si>
    <t>Konstrukce tesařské</t>
  </si>
  <si>
    <t>13</t>
  </si>
  <si>
    <t>762713121</t>
  </si>
  <si>
    <t>Montáž prostorových vázaných konstrukcí z řeziva hoblovaného pomocí tesařských spojů průřezové plochy přes 120 do 224 cm2</t>
  </si>
  <si>
    <t>m</t>
  </si>
  <si>
    <t>16</t>
  </si>
  <si>
    <t>-1240285500</t>
  </si>
  <si>
    <t>https://podminky.urs.cz/item/CS_URS_2024_02/762713121</t>
  </si>
  <si>
    <t>1,48*4 " hranol 100x150x1480 mm, 4 ks</t>
  </si>
  <si>
    <t>2,07 *4 "hranol 100x150x2070 mm, 4ks</t>
  </si>
  <si>
    <t>14</t>
  </si>
  <si>
    <t>762713131</t>
  </si>
  <si>
    <t>Montáž prostorových vázaných konstrukcí z řeziva hoblovaného pomocí tesařských spojů průřezové plochy přes 224 do 288 cm2</t>
  </si>
  <si>
    <t>1022765964</t>
  </si>
  <si>
    <t>https://podminky.urs.cz/item/CS_URS_2024_02/762713131</t>
  </si>
  <si>
    <t>2,55*6 " hranol 150 x 150 x 2550 mm, 6 ks</t>
  </si>
  <si>
    <t>4*4 " hranol 150 x 150 x 4000 mm,4 ks</t>
  </si>
  <si>
    <t>15</t>
  </si>
  <si>
    <t>R6</t>
  </si>
  <si>
    <t>hranol 150 x 150 mm, d 6 m, modřín, suché řezivo</t>
  </si>
  <si>
    <t>32</t>
  </si>
  <si>
    <t>1564738893</t>
  </si>
  <si>
    <t>0,15*0,15*2,55*6 "stojny altánu</t>
  </si>
  <si>
    <t>0,15*0,15*4*4 " horizontální trámy</t>
  </si>
  <si>
    <t>R7</t>
  </si>
  <si>
    <t>hranol 100 x 150 mm, d 6m, modřín, suché řezivo</t>
  </si>
  <si>
    <t>1957062982</t>
  </si>
  <si>
    <t>0,1*0,15*1,48*4 "příčné trámky</t>
  </si>
  <si>
    <t>0,1*0,15*2,07*4 "příčné trámky</t>
  </si>
  <si>
    <t>17</t>
  </si>
  <si>
    <t>R9</t>
  </si>
  <si>
    <t xml:space="preserve">kotevní U- profil 140 x 120 mm, tl. 4 mm, s prolisem, žárově zinkovaná se závitovou tyčí M10, d 1000 mm_x000d_
</t>
  </si>
  <si>
    <t>kus</t>
  </si>
  <si>
    <t>1672304322</t>
  </si>
  <si>
    <t>18</t>
  </si>
  <si>
    <t>R10</t>
  </si>
  <si>
    <t>ocelový úhelník s prolisem 90 x 105 x 105 mm, tl. 3 mm</t>
  </si>
  <si>
    <t>750741124</t>
  </si>
  <si>
    <t>19</t>
  </si>
  <si>
    <t>R11</t>
  </si>
  <si>
    <t>Stínící plachta 4 x 4 m, zelená s kroužkem v rozích, vč. montážních prvků</t>
  </si>
  <si>
    <t>806531789</t>
  </si>
  <si>
    <t>20</t>
  </si>
  <si>
    <t>762951002</t>
  </si>
  <si>
    <t>Montáž terasy podkladního roštu, z profilů dřevěných, osové vzdálenosti podpěr přes 300 do 420 mm</t>
  </si>
  <si>
    <t>-1971487310</t>
  </si>
  <si>
    <t>https://podminky.urs.cz/item/CS_URS_2024_02/762951002</t>
  </si>
  <si>
    <t xml:space="preserve">Poznámka k souboru cen:_x000d_
1. Dřevinami velmi měkkými se rozumí dřeviny smrk, borovice apod., dřevinami měkkými modřín, douglaska, teak apod., dřevinami tvrdými např. akát, dřevinami neobyčejně tvrdými tropické dřeviny. 2. Jako dřevoplast se označují materiály kompozitní ( přibližně 60 % dřeva a 40 % polymerů). 3. Podkladní vrstvy se oceňují cenami katalogu 801-1 Budovy a haly – zděné a monolitické. </t>
  </si>
  <si>
    <t>4*4 "plocha altánu</t>
  </si>
  <si>
    <t>R1</t>
  </si>
  <si>
    <t>Podkladový dřevěný hranol 45x68x4000 mm, sibiřský hranol, kvalita AB</t>
  </si>
  <si>
    <t>885078155</t>
  </si>
  <si>
    <t>22</t>
  </si>
  <si>
    <t>R2</t>
  </si>
  <si>
    <t>Montážní podložka z pryže v roli 2000x70x8mm</t>
  </si>
  <si>
    <t>853453548</t>
  </si>
  <si>
    <t>(4*11)/2 " balení 2m, celková délka 44 m</t>
  </si>
  <si>
    <t>23</t>
  </si>
  <si>
    <t>762952014</t>
  </si>
  <si>
    <t>Montáž terasy nášlapné vrstvy z prken z dřevin tvrdých nebo neobyčejně tvrdých, s broušením, omytím a kartáčováním, bez povrchové úpravy, spojovaných šroubováním, šířky přes 135 mm</t>
  </si>
  <si>
    <t>-640766648</t>
  </si>
  <si>
    <t>https://podminky.urs.cz/item/CS_URS_2024_02/762952014</t>
  </si>
  <si>
    <t>4*4 "plocha podlahy</t>
  </si>
  <si>
    <t>24</t>
  </si>
  <si>
    <t>R3</t>
  </si>
  <si>
    <t>Terasová prkna 27x142x4000 Sibiřský modřín - povrch jemná drážka, kvalita AB</t>
  </si>
  <si>
    <t>2082239349</t>
  </si>
  <si>
    <t>25</t>
  </si>
  <si>
    <t>R4</t>
  </si>
  <si>
    <t>Nerezové vruty 5,5 x 60 mm, TX25</t>
  </si>
  <si>
    <t>-659134942</t>
  </si>
  <si>
    <t>26</t>
  </si>
  <si>
    <t>R5</t>
  </si>
  <si>
    <t>Podlahové prkno 27x45x4000 mm, sibiřský modřín</t>
  </si>
  <si>
    <t>-1323442551</t>
  </si>
  <si>
    <t>16 "zakrytí podkladových hranolů po obvodu terasy</t>
  </si>
  <si>
    <t>27</t>
  </si>
  <si>
    <t>998762101</t>
  </si>
  <si>
    <t>Přesun hmot pro konstrukce tesařské stanovený z hmotnosti přesunovaného materiálu vodorovná dopravní vzdálenost do 50 m základní v objektech výšky do 6 m</t>
  </si>
  <si>
    <t>1678001668</t>
  </si>
  <si>
    <t>https://podminky.urs.cz/item/CS_URS_2024_02/998762101</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</si>
  <si>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 </t>
  </si>
  <si>
    <t>28</t>
  </si>
  <si>
    <t>R12</t>
  </si>
  <si>
    <t>Montáž stínící plachty</t>
  </si>
  <si>
    <t>2094371542</t>
  </si>
  <si>
    <t>783</t>
  </si>
  <si>
    <t>Dokončovací práce - nátěry</t>
  </si>
  <si>
    <t>29</t>
  </si>
  <si>
    <t>783268111</t>
  </si>
  <si>
    <t>Lazurovací nátěr tesařských konstrukcí dvojnásobný olejový</t>
  </si>
  <si>
    <t>-1785025439</t>
  </si>
  <si>
    <t>https://podminky.urs.cz/item/CS_URS_2024_02/783268111</t>
  </si>
  <si>
    <t>1,575*6 "stojny 150 x 150 x 2550 mm, 6ks</t>
  </si>
  <si>
    <t>2,445 * 4 " horizontální trámy 150 x 150 x4000 mm, 4 ks</t>
  </si>
  <si>
    <t>0,77*4 " příčné trámky 100 x 150 x 1480 mm, 4 ks</t>
  </si>
  <si>
    <t>1,065*4 "příčné trámky 100x150x2070 mm, 4 ks</t>
  </si>
  <si>
    <t>30</t>
  </si>
  <si>
    <t>R8</t>
  </si>
  <si>
    <t>Hoblování modřínových hranolů včetně sražení hrany</t>
  </si>
  <si>
    <t>1771531840</t>
  </si>
  <si>
    <t>31</t>
  </si>
  <si>
    <t>783201201</t>
  </si>
  <si>
    <t>Příprava podkladu tesařských konstrukcí před provedením nátěru broušení</t>
  </si>
  <si>
    <t>1137398340</t>
  </si>
  <si>
    <t>https://podminky.urs.cz/item/CS_URS_2024_02/783201201</t>
  </si>
  <si>
    <t>783223021R</t>
  </si>
  <si>
    <t>Preventivní napouštěcí nátěr tesařských prvků proti dřevokazným houbám, hmyzu a plísním nezabudovaných do konstrukce dvojnásobný akrylátový</t>
  </si>
  <si>
    <t>987264952</t>
  </si>
  <si>
    <t>https://podminky.urs.cz/item/CS_URS_2024_02/783223021R</t>
  </si>
  <si>
    <t xml:space="preserve">Poznámka k souboru cen:_x000d_
1. Položky souboru cen jsou určeny pro preventivní nátěr tesařských prvků natíraných před zabudováním do konstrukce. 2. Položky jednonásobného nátěru jsou určeny pro ochranu dřeva pod lazurovací nebo krycí nátěry do interiéru. 3. Položky dvojnásobného nátěru jsou určeny pro ochranu dřeva jako samostatného impregnačního nátěru prvků do interéru nebo pro ochranu dřeva pod lazurovací nebo krycí nátěry v exteriéru. </t>
  </si>
  <si>
    <t>0,91*11 " impregnace podkladových hranolů</t>
  </si>
  <si>
    <t>1,35 *27 " terasová prkna 27x142x4000 mm, 27 ks</t>
  </si>
  <si>
    <t>0,56 * 4 "podlahové prkno 25 x 45 x 4000 mm, 4 ks</t>
  </si>
  <si>
    <t>33</t>
  </si>
  <si>
    <t>783268221</t>
  </si>
  <si>
    <t>Lakovací nátěr tesařských konstrukcí dvojnásobný s mezibroušením olejový</t>
  </si>
  <si>
    <t>-873884405</t>
  </si>
  <si>
    <t>https://podminky.urs.cz/item/CS_URS_2024_02/783268221</t>
  </si>
  <si>
    <t>01</t>
  </si>
  <si>
    <t>Herní prvky</t>
  </si>
  <si>
    <t>34</t>
  </si>
  <si>
    <t>prvek ´Barevné klíče´</t>
  </si>
  <si>
    <t>256</t>
  </si>
  <si>
    <t>64</t>
  </si>
  <si>
    <t>-1767793384</t>
  </si>
  <si>
    <t>35</t>
  </si>
  <si>
    <t>R13</t>
  </si>
  <si>
    <t>prvek ´Destičky´</t>
  </si>
  <si>
    <t>-617930138</t>
  </si>
  <si>
    <t>36</t>
  </si>
  <si>
    <t>R14</t>
  </si>
  <si>
    <t xml:space="preserve">prvek "Obrázek" </t>
  </si>
  <si>
    <t>-811207313</t>
  </si>
  <si>
    <t>37</t>
  </si>
  <si>
    <t>R16</t>
  </si>
  <si>
    <t xml:space="preserve">kreslící tabule  70 x 178 cm</t>
  </si>
  <si>
    <t>1519463987</t>
  </si>
  <si>
    <t>38</t>
  </si>
  <si>
    <t>Montáž herních prvků</t>
  </si>
  <si>
    <t>1394959354</t>
  </si>
  <si>
    <t>39</t>
  </si>
  <si>
    <t>R15</t>
  </si>
  <si>
    <t>Dopravné náklady - herní prvky</t>
  </si>
  <si>
    <t>kpl</t>
  </si>
  <si>
    <t>1912021023</t>
  </si>
  <si>
    <t>03</t>
  </si>
  <si>
    <t>40</t>
  </si>
  <si>
    <t>R17</t>
  </si>
  <si>
    <t>Stolek s lavicemi</t>
  </si>
  <si>
    <t>-283335611</t>
  </si>
  <si>
    <t>P</t>
  </si>
  <si>
    <t xml:space="preserve">Poznámka k položce:_x000d_
výpis materiálu: modřínové hranoly, hoblované, broušené, impregnované proti dřevokazným houbám, plísním, lazurovací olejový nátěr dvojnásobný_x000d_
stůl - hranol 100 x 100 x 470 mm, 4 ks_x000d_
stůl - hranol 60 x 100 x 1500 mm, 15 ks_x000d_
stůl - hranol 50 x 90 x 1300 mm, 3 ks_x000d_
lavice - hranol 60 x 60 x 260 mm, 4 ks (mat./1 lavici)_x000d_
lavice - prkno 100 x 50 x 220 mm, 2 ks (mat./1 lavici)_x000d_
lavice - prkno 100 x 50 x 1230 mm, 2 ks (mat./1 lavici)_x000d_
lavice - hranol 50 x 100 x 1350 mm, 4 ks (mat./1 lavici)_x000d_
_x000d_
</t>
  </si>
  <si>
    <t>41</t>
  </si>
  <si>
    <t>R18</t>
  </si>
  <si>
    <t>Dřevěná sedací kostka 300 x 300 x 350 mm</t>
  </si>
  <si>
    <t>-159907391</t>
  </si>
  <si>
    <t>Poznámka k položce:_x000d_
Výpis materiálu:_x000d_
hranol, modřín, 175 x 300 x 300 mm x 2 ks_x000d_
dřevo bude hoblované, broušené, impregnované proti dřevokazným houbám a plísním, lazurovací olejový nátěr dvojnásobný</t>
  </si>
  <si>
    <t>SO 06 - Chodníky, zpevněné plochy, ostatní technické prvky</t>
  </si>
  <si>
    <t>Soupis:</t>
  </si>
  <si>
    <t>06.02 - Zrušení stávajících krytů</t>
  </si>
  <si>
    <t xml:space="preserve">    9 - Ostatní konstrukce a práce, bourání</t>
  </si>
  <si>
    <t xml:space="preserve">    997 - Přesun sutě</t>
  </si>
  <si>
    <t>113107311</t>
  </si>
  <si>
    <t>Odstranění podkladů nebo krytů strojně plochy jednotlivě do 50 m2 s přemístěním hmot na skládku na vzdálenost do 3 m nebo s naložením na dopravní prostředek z kameniva těženého, o tl. vrstvy do 100 mm</t>
  </si>
  <si>
    <t>-1378114933</t>
  </si>
  <si>
    <t>https://podminky.urs.cz/item/CS_URS_2024_02/113107311</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</si>
  <si>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 2. Ceny a) –7111 až –7113, –7151 až -7153, -7211 až -7213 a -7311 až -7313 lze použít i pro odstranění podkladů nebo krytů ze štěrkopísku, škváry, strusky nebo z mechanicky zpevněných zemin, b) –7121 až 7125, –7161 až -7165, -7221 až -7225 a -7321 až -7325 lze použít i pro odstranění podkladů nebo krytů ze zemin stabilizovaných vápnem, c) –7130 až -7134, –7170 až -7174, –7230 až -7234 a -7330 až -7334 lze použít i pro odstranění dlažeb uložených do betonového lože a dlažeb z mozaiky uložených do cementové malty nebo podkladu ze zemin stabilizovaných cementem. 3. Ceny lze použít i pro odstranění podkladů nebo krytů opatřených živičnými postřiky nebo nátěry. 4. Ceny odlišené podle tloušťky (např. do 100 mm, do 200 mm) jsou určeny vždy pro celou tloušťku jednotlivých konstrukcí. 5.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6. Přemístění vybouraného materiálu větší vzdálenost, než je uvedeno, se oceňuje cenami souborů cen 997 22-1 Vodorovná doprava suti. 7. Ceny -714 . , -718 . , –724 . a -734 . nelze použít pro odstranění podkladu nebo krytu frézováním. </t>
  </si>
  <si>
    <t>285,8"vrstva písku 5 cm</t>
  </si>
  <si>
    <t>113107321</t>
  </si>
  <si>
    <t>Odstranění podkladů nebo krytů strojně plochy jednotlivě do 50 m2 s přemístěním hmot na skládku na vzdálenost do 3 m nebo s naložením na dopravní prostředek z kameniva hrubého drceného, o tl. vrstvy do 100 mm</t>
  </si>
  <si>
    <t>703961504</t>
  </si>
  <si>
    <t>https://podminky.urs.cz/item/CS_URS_2024_02/113107321</t>
  </si>
  <si>
    <t>15 "vrstva štěrku 10 cm</t>
  </si>
  <si>
    <t>113107330</t>
  </si>
  <si>
    <t>Odstranění podkladů nebo krytů strojně plochy jednotlivě do 50 m2 s přemístěním hmot na skládku na vzdálenost do 3 m nebo s naložením na dopravní prostředek z betonu prostého, o tl. vrstvy do 100 mm</t>
  </si>
  <si>
    <t>-431933440</t>
  </si>
  <si>
    <t>https://podminky.urs.cz/item/CS_URS_2024_02/113107330</t>
  </si>
  <si>
    <t>113107331</t>
  </si>
  <si>
    <t>Odstranění podkladů nebo krytů strojně plochy jednotlivě do 50 m2 s přemístěním hmot na skládku na vzdálenost do 3 m nebo s naložením na dopravní prostředek z betonu prostého, o tl. vrstvy přes 100 do 150 mm</t>
  </si>
  <si>
    <t>123718866</t>
  </si>
  <si>
    <t>https://podminky.urs.cz/item/CS_URS_2024_02/113107331</t>
  </si>
  <si>
    <t>285,8</t>
  </si>
  <si>
    <t>113107341</t>
  </si>
  <si>
    <t>Odstranění podkladů nebo krytů strojně plochy jednotlivě do 50 m2 s přemístěním hmot na skládku na vzdálenost do 3 m nebo s naložením na dopravní prostředek živičných, o tl. vrstvy do 50 mm</t>
  </si>
  <si>
    <t>100974358</t>
  </si>
  <si>
    <t>https://podminky.urs.cz/item/CS_URS_2024_02/113107341</t>
  </si>
  <si>
    <t>113202111</t>
  </si>
  <si>
    <t>Vytrhání obrub s vybouráním lože, s přemístěním hmot na skládku na vzdálenost do 3 m nebo s naložením na dopravní prostředek z krajníků nebo obrubníků stojatých</t>
  </si>
  <si>
    <t>529361580</t>
  </si>
  <si>
    <t>https://podminky.urs.cz/item/CS_URS_2024_02/113202111</t>
  </si>
  <si>
    <t xml:space="preserve">Poznámka k souboru cen:_x000d_
1. Ceny jsou určeny: a) pro vytrhání obrub, obrubníků nebo krajníků jakéhokoliv druhu a velikosti uložených v jakémkoliv loži popř. i s opěrami a vyspárovaných jakýmkoliv materiálem, b) pro obruby z dlažebních kostek uložených v jedné řadě. 2. V cenách nejsou započteny náklady na popř. nutné očištění: a) vytrhaných obrubníků nebo krajníků, které se oceňuje cenami souboru cen 979 0 . - . . Očištění vybouraných obrubníků, krajníků, desek nebo dílců části C 01 tohoto ceníku, b) vytrhaných dlažebních kostek, které se oceňují cenami souboru cen 979 07-11 Očištění vybouraných dlažebních kostek části C 01 tohoto ceníku. 3. Vytrhání obrub ze dvou řad kostek se oceňuje jako dvojnásobné množství vytrhání obrub z jedné řady kostek. 4. Přemístění vybouraných obrub, krajníků nebo dlažebních kostek včetně materiálu z lože a spár na vzdálenost přes 3 m se oceňuje cenami souborů cen 997 22-1 Vodorovná doprava suti a vybouraných hmot. </t>
  </si>
  <si>
    <t>22,4+50,4"obrubníky š 5cm, š 10 cm</t>
  </si>
  <si>
    <t>174151101</t>
  </si>
  <si>
    <t>Zásyp sypaninou z jakékoliv horniny strojně s uložením výkopku ve vrstvách se zhutněním jam, šachet, rýh nebo kolem objektů v těchto vykopávkách</t>
  </si>
  <si>
    <t>1825551395</t>
  </si>
  <si>
    <t>https://podminky.urs.cz/item/CS_URS_2024_02/174151101</t>
  </si>
  <si>
    <t xml:space="preserve">Poznámka k souboru cen:_x000d_
1. Ceny nelze použít pro zásyp rýh pro drenážní trativody pro lesnicko-technické meliorace a zemědělské. Zásyp těchto rýh se oceňuje cenami souboru cen 174 Zásyp rýh pro drény. 2. V cenách je započteno přemístění sypaniny ze vzdálenosti 10 m od kraje výkopu nebo zasypávaného prostoru, měřeno k těžišti skládky. 3. Objem zásypu je rozdíl objemu výkopu a objemu do něho vestavěných konstrukcí nebo uložených vedení i s jejich obklady a podklady. Objem potrubí do DN 180, příp. i s obalem, se od objemu zásypu neodečítá. Pro stanovení objemu zásypu se od objemu výkopu odečítá i objem obsypu potrubí oceňovaný cenami souboru cen 175 Obsyp potrubí, přichází-li v úvahu . 4. Odklizení zbylého výkopku po provedení zásypu zářezů se šikmými stěnami pro podzemní vedení nebo zásypu jam a rýh pro podzemní vedení se oceňuje cenami souboru cen 167 Nakládání výkopku nebo sypaniny a 162 Vodorovné přemístění výkopku. 5. Rozprostření zbylého výkopku podél výkopu a nad výkopem po provedení zásypů zářezů se šikmými stěnami pro podzemní vedení nebo zásypu jam a rýh pro podzemní vedení se oceňuje cenami souborů cen 171 Uložení sypaniny do násypů. 6. V cenách nejsou zahrnuty náklady na prohození sypaniny, tyto náklady se oceňují cenou 17411-1109 Příplatek za prohození sypaniny. </t>
  </si>
  <si>
    <t>15*0,23 " bourání živice, konstrukční vrstva 23 cm</t>
  </si>
  <si>
    <t>10364100</t>
  </si>
  <si>
    <t>zemina pro terénní úpravy - tříděná</t>
  </si>
  <si>
    <t>1682239457</t>
  </si>
  <si>
    <t>3,45*1,8 'Přepočtené koeficientem množství</t>
  </si>
  <si>
    <t>Ostatní konstrukce a práce, bourání</t>
  </si>
  <si>
    <t>997</t>
  </si>
  <si>
    <t>Přesun sutě</t>
  </si>
  <si>
    <t>997221561</t>
  </si>
  <si>
    <t>Vodorovná doprava suti bez naložení, ale se složením a s hrubým urovnáním z kusových materiálů, na vzdálenost do 1 km</t>
  </si>
  <si>
    <t>759180262</t>
  </si>
  <si>
    <t>https://podminky.urs.cz/item/CS_URS_2024_02/997221561</t>
  </si>
  <si>
    <t xml:space="preserve">Poznámka k souboru cen:_x000d_
1. Ceny nelze použít pro vodorovnou dopravu suti po železnici, po vodě nebo neobvyklými dopravními prostředky. 2. Je-li na dopravní dráze pro vodorovnou dopravu suti překážka, pro kterou je nutno suť překládat z jednoho dopravního prostředku na druhý, oceňuje se tato doprava v každém úseku samostatně. 3. Ceny 997 22-155 jsou určeny pro sypký materiál, např. kamenivo a hmoty kamenitého charakteru stmelené vápnem, cementem nebo živicí. 4. Ceny 997 22-156 jsou určeny pro drobný kusový materiál (dlažební kostky, lomový kámen). </t>
  </si>
  <si>
    <t>997221569</t>
  </si>
  <si>
    <t>Vodorovná doprava suti bez naložení, ale se složením a s hrubým urovnáním Příplatek k ceně za každý další započatý 1 km přes 1 km</t>
  </si>
  <si>
    <t>1113897122</t>
  </si>
  <si>
    <t>https://podminky.urs.cz/item/CS_URS_2024_02/997221569</t>
  </si>
  <si>
    <t>193,411*4 'Přepočtené koeficientem množství</t>
  </si>
  <si>
    <t>997221615</t>
  </si>
  <si>
    <t>Poplatek za uložení stavebního odpadu na skládce (skládkovné) z prostého betonu zatříděného do Katalogu odpadů pod kódem 17 01 01</t>
  </si>
  <si>
    <t>1933972775</t>
  </si>
  <si>
    <t>https://podminky.urs.cz/item/CS_URS_2024_02/997221615</t>
  </si>
  <si>
    <t xml:space="preserve">Poznámka k souboru cen:_x000d_
1. Ceny uvedenév souboru cen je doporučeno upravit podle aktuálních cen místně příslušné skládky odpadů. 2. Uložení odpadů neuvedených v souboru cen se oceňuje individuálně. 3. V cenách je započítán poplatek za ukládání odpadu dle zákona 185/2001 Sb. 4. Případné drcení stavebního odpadu lze ocenit cenami souboru cen 997 00-60 Drcení stavebního odpadu z katalogu 800-6 Demolice objektů. </t>
  </si>
  <si>
    <t>3,6+92,885+14,924</t>
  </si>
  <si>
    <t>997221645</t>
  </si>
  <si>
    <t>Poplatek za uložení stavebního odpadu na skládce (skládkovné) asfaltového bez obsahu dehtu zatříděného do Katalogu odpadů pod kódem 17 03 02</t>
  </si>
  <si>
    <t>1968179543</t>
  </si>
  <si>
    <t>https://podminky.urs.cz/item/CS_URS_2024_02/997221645</t>
  </si>
  <si>
    <t>28,008</t>
  </si>
  <si>
    <t>997221655</t>
  </si>
  <si>
    <t>Poplatek za uložení stavebního odpadu na skládce (skládkovné) zeminy a kamení zatříděného do Katalogu odpadů pod kódem 17 05 04</t>
  </si>
  <si>
    <t>915432210</t>
  </si>
  <si>
    <t>https://podminky.urs.cz/item/CS_URS_2024_02/997221655</t>
  </si>
  <si>
    <t>51,444+2,55</t>
  </si>
  <si>
    <t>06.04 - Obnova stávajících zpevněných ploch</t>
  </si>
  <si>
    <t>Úroveň 3:</t>
  </si>
  <si>
    <t>06.04.01 - Dlažby</t>
  </si>
  <si>
    <t>122251103</t>
  </si>
  <si>
    <t>Odkopávky a prokopávky nezapažené strojně v hornině třídy těžitelnosti I skupiny 3 přes 50 do 100 m3</t>
  </si>
  <si>
    <t>-1951450796</t>
  </si>
  <si>
    <t>https://podminky.urs.cz/item/CS_URS_2024_02/122251103</t>
  </si>
  <si>
    <t>223,8*0,12 " dlažba, plocha po odstranění živice (vstupní část), dovykopání do hloubky konstrukční vrstvy</t>
  </si>
  <si>
    <t>162651112</t>
  </si>
  <si>
    <t>Vodorovné přemístění výkopku nebo sypaniny po suchu na obvyklém dopravním prostředku, bez naložení výkopku, avšak se složením bez rozhrnutí z horniny třídy těžitelnosti I skupiny 1 až 3 na vzdálenost přes 4 000 do 5 000 m</t>
  </si>
  <si>
    <t>-1274066835</t>
  </si>
  <si>
    <t>https://podminky.urs.cz/item/CS_URS_2024_02/162651112</t>
  </si>
  <si>
    <t>171201221</t>
  </si>
  <si>
    <t>-1515036095</t>
  </si>
  <si>
    <t>https://podminky.urs.cz/item/CS_URS_2024_02/171201221</t>
  </si>
  <si>
    <t xml:space="preserve">Poznámka k souboru cen:_x000d_
1. Ceny uvedené v souboru cen je doporučeno opravit podle aktuálních cen místně příslušné skládky. 2. V cenách je započítán poplatek za ukládání odpadu dle zákona 185/2001 Sb. </t>
  </si>
  <si>
    <t>26,856*1,8 'Přepočtené koeficientem množství</t>
  </si>
  <si>
    <t>181951112</t>
  </si>
  <si>
    <t>Úprava pláně vyrovnáním výškových rozdílů strojně v hornině třídy těžitelnosti I, skupiny 1 až 3 se zhutněním</t>
  </si>
  <si>
    <t>79840985</t>
  </si>
  <si>
    <t>https://podminky.urs.cz/item/CS_URS_2024_02/181951112</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</si>
  <si>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šířky do 3 m přerušujících svahy, pro urovnání dna silničních a železničních příkopů pro jakoukoliv šířku dna; toto urovnání se oceňuje cenami souboru cen 182 Svahování. 3. Urovnání ploch ve sklonu přes 1 : 5 se oceňuje cenami souboru cen 182 Svahování trvalých svahů do projektovaných profilů strojně. 4. Ceny se zhutněním jsou určeny pro jakoukoliv míru zhutnění. </t>
  </si>
  <si>
    <t>223,8" dlažba</t>
  </si>
  <si>
    <t>291111111</t>
  </si>
  <si>
    <t>Podklad pro zpevněné plochy s rozprostřením a s hutněním z kameniva drceného frakce 0 - 63 mm</t>
  </si>
  <si>
    <t>-1260876303</t>
  </si>
  <si>
    <t>https://podminky.urs.cz/item/CS_URS_2024_02/291111111</t>
  </si>
  <si>
    <t xml:space="preserve">Poznámka k souboru cen:_x000d_
1. Ceny jsou určeny pro zpevnění plochy při zakládání objektů mechanizmy o hmotnosti přes 20 t. 2. V cenách jsou započteny i náklady na štěrk, kamenivo nebo recyklát. 3. Podklady ze zemin upravených hydraulickými pojivy (vápno, cement, směs pojiv) se ocení cenami souboru cen 561 0. v katalogu 221 Komunikace pozemní a letiště </t>
  </si>
  <si>
    <t>223,8*0,15 "dlažba, roznášecí vrstva, fr. 0/45</t>
  </si>
  <si>
    <t>Položení prostupů pro závlahu, KG potrubí 125</t>
  </si>
  <si>
    <t>1853943860</t>
  </si>
  <si>
    <t>OSM.221050</t>
  </si>
  <si>
    <t>KGEM trouba DN125x3,2/5000 SN4 EN 13476-2</t>
  </si>
  <si>
    <t>1281456789</t>
  </si>
  <si>
    <t>11/5 " celková délka 11 m, 1 kus/ 5m</t>
  </si>
  <si>
    <t>564730111R</t>
  </si>
  <si>
    <t xml:space="preserve">Podklad nebo kryt z kameniva hrubého drceného  vel. 0-32 mm s rozprostřením a zhutněním, po zhutnění tl. 100 mm</t>
  </si>
  <si>
    <t>1160281761</t>
  </si>
  <si>
    <t>223,8 "dlažba, nosná vrstva fr. 0/32, tl. 100 mm</t>
  </si>
  <si>
    <t>596811122</t>
  </si>
  <si>
    <t>Kladení dlažby z betonových nebo kameninových dlaždic komunikací pro pěší s vyplněním spár a se smetením přebytečného materiálu na vzdálenost do 3 m s ložem z kameniva těženého tl. do 30 mm velikosti dlaždic do 0,09 m2 (bez zámku), pro plochy přes 100 do 300 m2</t>
  </si>
  <si>
    <t>944690644</t>
  </si>
  <si>
    <t>https://podminky.urs.cz/item/CS_URS_2024_02/596811122</t>
  </si>
  <si>
    <t xml:space="preserve">Poznámka k souboru cen:_x000d_
1. V cenách jsou započteny i náklady na dodání hmot pro lože a na dodání materiálu pro výplň spár. 2. V cenách nejsou započteny náklady na dodání dlaždic, které se oceňují ve specifikaci; ztratné lze dohodnout u plochy a) do 100 m2 ve výši 3 %, b) přes 100 do 300 m2 ve výši 2 %, c) přes 300 m2 ve výši 1 %. 3. Část lože přesahující tloušťku 30 mm se oceňuje cenami souboru cen 451 . . -9 . Příplatek za každých dalších 10 mm tloušťky podkladu nebo lože. </t>
  </si>
  <si>
    <t xml:space="preserve">dlažba kombinovaná  200x200x60 mm, šedá, 100x100x60 mm černá</t>
  </si>
  <si>
    <t>-1917496858</t>
  </si>
  <si>
    <t>916231213</t>
  </si>
  <si>
    <t>Osazení chodníkového obrubníku betonového se zřízením lože, s vyplněním a zatřením spár cementovou maltou stojatého s boční opěrou z betonu prostého, do lože z betonu prostého</t>
  </si>
  <si>
    <t>-950007717</t>
  </si>
  <si>
    <t>https://podminky.urs.cz/item/CS_URS_2024_02/916231213</t>
  </si>
  <si>
    <t xml:space="preserve">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</si>
  <si>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59217016</t>
  </si>
  <si>
    <t>obrubník betonový chodníkový 1000x80x250mm</t>
  </si>
  <si>
    <t>-1460680833</t>
  </si>
  <si>
    <t>122,6*1,1 'Přepočtené koeficientem množství</t>
  </si>
  <si>
    <t>998223011</t>
  </si>
  <si>
    <t>Přesun hmot pro pozemní komunikace s krytem dlážděným dopravní vzdálenost do 200 m jakékoliv délky objektu</t>
  </si>
  <si>
    <t>-1624718715</t>
  </si>
  <si>
    <t>https://podminky.urs.cz/item/CS_URS_2024_02/998223011</t>
  </si>
  <si>
    <t>44,312 "dlažba, ŠD 0-32, tl. 100 mm</t>
  </si>
  <si>
    <t>64,832 " dlažba, ŠD 0-45, tl. 150 mm</t>
  </si>
  <si>
    <t>22,604 "dlažba, betonová dlažba, vč. lože</t>
  </si>
  <si>
    <t>998223092</t>
  </si>
  <si>
    <t>Přesun hmot pro pozemní komunikace s krytem dlážděným Příplatek k ceně za zvětšený přesun přes vymezenou vodorovnou dopravní vzdálenost do 2000 m</t>
  </si>
  <si>
    <t>863363814</t>
  </si>
  <si>
    <t>https://podminky.urs.cz/item/CS_URS_2024_02/998223092</t>
  </si>
  <si>
    <t>SO 07 - Konstrukce na popínavky</t>
  </si>
  <si>
    <t>07.03 - Konstrukce na popínavky A</t>
  </si>
  <si>
    <t>CS ÚRS 2025 01</t>
  </si>
  <si>
    <t>1474159401</t>
  </si>
  <si>
    <t>https://podminky.urs.cz/item/CS_URS_2025_01/122251101</t>
  </si>
  <si>
    <t xml:space="preserve">0,8*0,4*0,4*6 "základové patky </t>
  </si>
  <si>
    <t>162251102</t>
  </si>
  <si>
    <t>Vodorovné přemístění výkopku nebo sypaniny po suchu na obvyklém dopravním prostředku, bez naložení výkopku, avšak se složením bez rozhrnutí z horniny třídy těžitelnosti I skupiny 1 až 3 na vzdálenost přes 20 do 50 m</t>
  </si>
  <si>
    <t>847910112</t>
  </si>
  <si>
    <t>https://podminky.urs.cz/item/CS_URS_2025_01/162251102</t>
  </si>
  <si>
    <t>-1544800479</t>
  </si>
  <si>
    <t>https://podminky.urs.cz/item/CS_URS_2025_01/271532212</t>
  </si>
  <si>
    <t>0,1*0,4*0,4*6 "podsyp základové patky</t>
  </si>
  <si>
    <t>1295043096</t>
  </si>
  <si>
    <t>https://podminky.urs.cz/item/CS_URS_2025_01/275313611</t>
  </si>
  <si>
    <t>0,5*0,4*0,4*6 "základové patky</t>
  </si>
  <si>
    <t>998011001</t>
  </si>
  <si>
    <t>Přesun hmot pro budovy občanské výstavby, bydlení, výrobu a služby s nosnou svislou konstrukcí zděnou z cihel, tvárnic nebo kamene vodorovná dopravní vzdálenost do 100 m základní pro budovy výšky do 6 m</t>
  </si>
  <si>
    <t>866866822</t>
  </si>
  <si>
    <t>https://podminky.urs.cz/item/CS_URS_2025_01/998011001</t>
  </si>
  <si>
    <t xml:space="preserve">Poznámka k souboru cen:_x000d_
1. Ceny -7001 až -7006 lze použít v případě, kdy dochází ke ztížení přesunu např. tím, že není možné instalovat jeřáb. 2. K cenám -7001 až -7006 lze použít příplatky za zvětšený přesun -1014 až -1019, -2034 až -2039 nebo -2114 až 2119. 3. Jestliže pro svislý přesun používá zařízení investora (např. výtah v budově), užijí se pro ocenění přesunu hmot ceny stanovené pro nejmenší výšku, tj. 6 m. </t>
  </si>
  <si>
    <t>998011016</t>
  </si>
  <si>
    <t>Přesun hmot pro budovy občanské výstavby, bydlení, výrobu a služby s nosnou svislou konstrukcí zděnou z cihel, tvárnic nebo kamene Příplatek k cenám za zvětšený přesun přes vymezenou vodorovnou dopravní vzdálenost do 2000 m</t>
  </si>
  <si>
    <t>207517636</t>
  </si>
  <si>
    <t>https://podminky.urs.cz/item/CS_URS_2025_01/998011016</t>
  </si>
  <si>
    <t>-2102614417</t>
  </si>
  <si>
    <t>https://podminky.urs.cz/item/CS_URS_2025_01/762713121</t>
  </si>
  <si>
    <t>2,35*6 " hranol 140/140/2350 mm, 6 ks</t>
  </si>
  <si>
    <t>hranol 140x140x2350 mm, modřín</t>
  </si>
  <si>
    <t>1667162925</t>
  </si>
  <si>
    <t>0,14*0,14*2,35*6</t>
  </si>
  <si>
    <t>kotevní profil HH 140 x 100 x 800 mm, tl. 6 mm</t>
  </si>
  <si>
    <t>1592395731</t>
  </si>
  <si>
    <t>Ocelový plech nerezový 140x140mm, tl. 4 mm s navařenou maticí M10, ocelový nerezový šroub s okem, d 100 mm, průměr závitu M10, vč. povrchové pozink úpravy plechů a montáž na horní plochu sloupů, vč.kotvicích vrutů</t>
  </si>
  <si>
    <t>2142212240</t>
  </si>
  <si>
    <t>Nerezový napínák M8</t>
  </si>
  <si>
    <t>-483558896</t>
  </si>
  <si>
    <t>Ocelové nerezové lano, pr. 5 mm</t>
  </si>
  <si>
    <t>51267448</t>
  </si>
  <si>
    <t>3*7 "1 řada lanka v horní části konstrukce, 2x řada ve spodní části konstrukce</t>
  </si>
  <si>
    <t>Nerezová úchytka lanka, pr. 5 mm s podložkou</t>
  </si>
  <si>
    <t>1425831936</t>
  </si>
  <si>
    <t>-532671206</t>
  </si>
  <si>
    <t>https://podminky.urs.cz/item/CS_URS_2025_01/998762101</t>
  </si>
  <si>
    <t>1850857690</t>
  </si>
  <si>
    <t>https://podminky.urs.cz/item/CS_URS_2025_01/783201201</t>
  </si>
  <si>
    <t>1,35*6 "plocha hranolů 140/140/2350 mm, 6 ks</t>
  </si>
  <si>
    <t>-216186110</t>
  </si>
  <si>
    <t>https://podminky.urs.cz/item/CS_URS_2025_01/783223021R</t>
  </si>
  <si>
    <t>994801995</t>
  </si>
  <si>
    <t>https://podminky.urs.cz/item/CS_URS_2025_01/783268111</t>
  </si>
  <si>
    <t>07.04 - Konstrukce na popínavky B</t>
  </si>
  <si>
    <t>953965117</t>
  </si>
  <si>
    <t>Kotva chemická s vyvrtáním otvoru kotevní šrouby pro chemické kotvy, velikost M 10, délka 190 mm</t>
  </si>
  <si>
    <t>1618692789</t>
  </si>
  <si>
    <t>https://podminky.urs.cz/item/CS_URS_2025_01/953965117</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</si>
  <si>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</si>
  <si>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6*2 " 2 šrouby/kotvu; 6 kotev</t>
  </si>
  <si>
    <t>-627869172</t>
  </si>
  <si>
    <t>https://podminky.urs.cz/item/CS_URS_2025_01/762713131</t>
  </si>
  <si>
    <t>1,65*6 " hranol 150 x 150 x 1650 mm, 6 ks</t>
  </si>
  <si>
    <t>2*3 " hranol 150 x 150 x 2000 mm,3 ks</t>
  </si>
  <si>
    <t>-2087704591</t>
  </si>
  <si>
    <t>0,15*0,15*1,65*6 "stojny altánu</t>
  </si>
  <si>
    <t>0,15*0,15*2*3" horizontální trámy</t>
  </si>
  <si>
    <t>kotevní U- profil 140 x 120 mm, tl. 4 mm, s prolisem, žárově zinkovaná</t>
  </si>
  <si>
    <t>96956688</t>
  </si>
  <si>
    <t>-1968506158</t>
  </si>
  <si>
    <t>1138346930</t>
  </si>
  <si>
    <t>-1983133435</t>
  </si>
  <si>
    <t>1,035*6 "plocha hranolů 150/150/1650 mm, 6 ks</t>
  </si>
  <si>
    <t xml:space="preserve">1,245*3  " plocha hranolů 150/150/2000 mm, 3 ks</t>
  </si>
  <si>
    <t>1968252797</t>
  </si>
  <si>
    <t>1,245*3 " plocha hranolů 150/150/2000 mm, 3 ks</t>
  </si>
  <si>
    <t>1883698344</t>
  </si>
  <si>
    <t>Hoblování modřínových hranolů</t>
  </si>
  <si>
    <t>1659375972</t>
  </si>
  <si>
    <t>0,15*0,15*2*3 " horizontální trámy</t>
  </si>
  <si>
    <t>SO 08 - Pískoviště</t>
  </si>
  <si>
    <t>08.03 - Pískoviště 1</t>
  </si>
  <si>
    <t>1843191130</t>
  </si>
  <si>
    <t>0,35*6 " prostor pískoviště</t>
  </si>
  <si>
    <t>0,45*0,3*10" základy, ztracené bednění</t>
  </si>
  <si>
    <t>0,1*0,35*12,4 " lože dlažby, obvod pískoviště</t>
  </si>
  <si>
    <t>-264965847</t>
  </si>
  <si>
    <t>https://podminky.urs.cz/item/CS_URS_2024_02/162251102</t>
  </si>
  <si>
    <t>0,45*0,3*10 " základy, ztracené bednění</t>
  </si>
  <si>
    <t>213141111</t>
  </si>
  <si>
    <t>Zřízení vrstvy z geotextilie filtrační, separační, odvodňovací, ochranné, výztužné nebo protierozní v rovině nebo ve sklonu do 1:5, šířky do 3 m</t>
  </si>
  <si>
    <t>-692294159</t>
  </si>
  <si>
    <t>https://podminky.urs.cz/item/CS_URS_2024_02/213141111</t>
  </si>
  <si>
    <t xml:space="preserve">Poznámka k souboru cen:_x000d_
1. Ceny jsou určeny pro zřízení vrstev na upraveném povrchu. 2. V cenách jsou započteny i náklady na položení a spojení geotextilií včetně přesahů. 3. V cenách nejsou započteny náklady na dodávku geotextilií, která se oceňuje ve specifikaci. Ztratné včetně přesahů lze stanovit ve výši 15 až 20 %. 4. Ceny -1131 až -1133 lze použít i pro vyvedení geotextilie na svislou konstrukci. </t>
  </si>
  <si>
    <t>9" plocha pískoviště + boky do výšky 30 cm</t>
  </si>
  <si>
    <t>69311082</t>
  </si>
  <si>
    <t>geotextilie netkaná separační, ochranná, filtrační, drenážní PP 500g/m2</t>
  </si>
  <si>
    <t>780406946</t>
  </si>
  <si>
    <t>9*1,1 'Přepočtené koeficientem množství</t>
  </si>
  <si>
    <t>-1826843328</t>
  </si>
  <si>
    <t>0,05*0,3*10 " podsyp pod betonový základ, tl. 5 cm</t>
  </si>
  <si>
    <t>274313611</t>
  </si>
  <si>
    <t>Základy z betonu prostého pasy betonu kamenem neprokládaného tř. C 16/20</t>
  </si>
  <si>
    <t>1927954685</t>
  </si>
  <si>
    <t>https://podminky.urs.cz/item/CS_URS_2024_02/274313611</t>
  </si>
  <si>
    <t>0,3*0,1*10"základový pás pro ztracené bednění</t>
  </si>
  <si>
    <t>279113131</t>
  </si>
  <si>
    <t>Základové zdi z tvárnic ztraceného bednění včetně výplně z betonu bez zvláštních nároků na vliv prostředí třídy C 16/20, tloušťky zdiva přes 100 do 150 mm</t>
  </si>
  <si>
    <t>-1519625615</t>
  </si>
  <si>
    <t>https://podminky.urs.cz/item/CS_URS_2024_02/279113131</t>
  </si>
  <si>
    <t xml:space="preserve">Poznámka k souboru cen:_x000d_
1. V cenách jsou započteny i náklady na dodání a uložení betonu. 2. V cenách nejsou započteny náklady na dodání a uložení betonářské výztuže; tyto se oceňují cenami souboru cen 279 36- . . Výztuž základových zdí nosných. 3. Množství jednotek se určuje v m2 plochy zdiva. </t>
  </si>
  <si>
    <t>0,5*10 " celková výška bednění 0,5 m, obvod pískoviště 10 m</t>
  </si>
  <si>
    <t>Dilatační pásek 5 x 100 mm</t>
  </si>
  <si>
    <t>-2114692333</t>
  </si>
  <si>
    <t>Poznámka k položce:_x000d_
dodání a montáž</t>
  </si>
  <si>
    <t>hranol 200 x 50 mm, modřín, suché řezivo</t>
  </si>
  <si>
    <t>2124127290</t>
  </si>
  <si>
    <t>0,2*0,05*10 " dřevěná sedací část</t>
  </si>
  <si>
    <t>Dodání, nasypání a rozprostření písku do pískoviště frakce 0/4</t>
  </si>
  <si>
    <t>318867450</t>
  </si>
  <si>
    <t>Poznámka k položce:_x000d_
Lom Dobříň</t>
  </si>
  <si>
    <t>6*0,35 " plocha 6m2, vrstva 35 cm</t>
  </si>
  <si>
    <t>2,1*1,6 'Přepočtené koeficientem množství</t>
  </si>
  <si>
    <t>Montáž dřevěných sedacích hranolů na betonovou podezdívku přišroubováním</t>
  </si>
  <si>
    <t>156214549</t>
  </si>
  <si>
    <t>Ostatní náklady - dopravné materiálu</t>
  </si>
  <si>
    <t>kpl.</t>
  </si>
  <si>
    <t>-670826289</t>
  </si>
  <si>
    <t>Poznámka k položce:_x000d_
písek, dlažba, geotextilie, dřevěné hranoly</t>
  </si>
  <si>
    <t>Nerezové šrouby se zápustnou hlavou M8, d 13 cm</t>
  </si>
  <si>
    <t>-326383652</t>
  </si>
  <si>
    <t>Vyrovnávací oválná lamela (65x27x7mm, umělá hmota vystužená skelnými vlákny) včetně profrézování a osazení do styčných spár fošen</t>
  </si>
  <si>
    <t>1387622592</t>
  </si>
  <si>
    <t>Zakrývací plachta na pískoviště 2x3m - pogumovaná, vodopropustná, prodyšná, 300 g/m²</t>
  </si>
  <si>
    <t>-1864886420</t>
  </si>
  <si>
    <t>1177380333</t>
  </si>
  <si>
    <t>155921398</t>
  </si>
  <si>
    <t>3,36*1,03 'Přepočtené koeficientem množství</t>
  </si>
  <si>
    <t>998231311</t>
  </si>
  <si>
    <t>Přesun hmot pro sadovnické a krajinářské úpravy strojně dopravní vzdálenost do 5000 m</t>
  </si>
  <si>
    <t>96803684</t>
  </si>
  <si>
    <t>https://podminky.urs.cz/item/CS_URS_2024_02/998231311</t>
  </si>
  <si>
    <t>1144179128</t>
  </si>
  <si>
    <t>1,02*2 " hranol 200 x 50 x 2000 mm, 2x</t>
  </si>
  <si>
    <t>1,52*2" hranol 200 x 50 x 3000 mm, 2x</t>
  </si>
  <si>
    <t>237004845</t>
  </si>
  <si>
    <t>603768304</t>
  </si>
  <si>
    <t xml:space="preserve">Hoblování modřínových hranolů, vč. sražení hran_x000d_
</t>
  </si>
  <si>
    <t>-167655875</t>
  </si>
  <si>
    <t>SO 11 - Herní a didaktické prvky</t>
  </si>
  <si>
    <t>01 - Herní prvky</t>
  </si>
  <si>
    <t>-206705274</t>
  </si>
  <si>
    <t>(0,45*0,45*1,1)*4 "balanční mostek, 4x základové patky</t>
  </si>
  <si>
    <t>829978334</t>
  </si>
  <si>
    <t>1468805867</t>
  </si>
  <si>
    <t>(0,45*0,45*0,1)*4 "balanční mostek, 4x základové patky</t>
  </si>
  <si>
    <t>2074888511</t>
  </si>
  <si>
    <t>(0,45*0,45*0,6)*4 "balanční mostek, 4x základové patky</t>
  </si>
  <si>
    <t>-542445635</t>
  </si>
  <si>
    <t>https://podminky.urs.cz/item/CS_URS_2024_02/998011001</t>
  </si>
  <si>
    <t>-1849685799</t>
  </si>
  <si>
    <t>https://podminky.urs.cz/item/CS_URS_2024_02/998011016</t>
  </si>
  <si>
    <t>R11.02</t>
  </si>
  <si>
    <t>Balanční mostek</t>
  </si>
  <si>
    <t>2105447208</t>
  </si>
  <si>
    <t>Dopravné náklady - doprava produktů, materiálu</t>
  </si>
  <si>
    <t>-166030675</t>
  </si>
  <si>
    <t xml:space="preserve">Poznámka k položce:_x000d_
40 Kč/km_x000d_
_x000d_
</t>
  </si>
  <si>
    <t>Dopravné náklady - doprava montážní čety</t>
  </si>
  <si>
    <t>1010914581</t>
  </si>
  <si>
    <t>Poznámka k položce:_x000d_
15 Kč/ km</t>
  </si>
  <si>
    <t>Certifikace herních prvků</t>
  </si>
  <si>
    <t>-1488130880</t>
  </si>
  <si>
    <t>SO 13 - Ploty</t>
  </si>
  <si>
    <t>13.03 - Plot u vstupu</t>
  </si>
  <si>
    <t xml:space="preserve">    3 - Svislé a kompletní konstrukce</t>
  </si>
  <si>
    <t>131151343</t>
  </si>
  <si>
    <t>Vrtání jamek strojně průměru přes 200 do 300 mm</t>
  </si>
  <si>
    <t>-2002823141</t>
  </si>
  <si>
    <t>https://podminky.urs.cz/item/CS_URS_2024_02/131151343</t>
  </si>
  <si>
    <t xml:space="preserve">Poznámka k souboru cen:_x000d_
1. Ceny -1321 až -1323 jsou určeny pro vrtání ručním vrtákem v hlinitých a hlinitopísčitých horninách bez příměsí kamenů. 2. Množství měrných jednotek se určuje v m délky vrtu. </t>
  </si>
  <si>
    <t>0,9*16 "hloubka 0,9m, 16 sloupků</t>
  </si>
  <si>
    <t>-1862047664</t>
  </si>
  <si>
    <t>0,07*0,1*16 "podsyp základové patky sloupků 10 cm</t>
  </si>
  <si>
    <t>Svislé a kompletní konstrukce</t>
  </si>
  <si>
    <t>338171113</t>
  </si>
  <si>
    <t>Montáž sloupků a vzpěr plotových ocelových trubkových nebo profilovaných výšky do 2 m se zabetonováním do 0,08 m3 do připravených jamek</t>
  </si>
  <si>
    <t>349991351</t>
  </si>
  <si>
    <t>https://podminky.urs.cz/item/CS_URS_2024_02/338171113</t>
  </si>
  <si>
    <t xml:space="preserve">Poznámka k souboru cen:_x000d_
1. Ceny lze použít i pro zalití (zabetonování) vzpěr rohových sloupků. 2. V cenách nejsou započteny náklady na: a) sloupky a vzpěry, toto se oceňuje ve specifikaci, b) vrtání jamek, tyto se oceňují souborem cen 131 1.-13.. - Vrtání jamek pro plotové sloupky tohoto katalogu. 3. Výškou sloupku se rozumí jeho délka před osazením. 4. V cenách 338 17-1115 a -1125 je pevným podkladem myšlena stávající podezdívka nebo podhrabová deska. 5. Montáž pletiva se oceňuje cenami souboru cen 348 17 Osazení oplocení. 6. V cenách osazování do zemního vrutu je započten i štěrk fixující sloupek. </t>
  </si>
  <si>
    <t>Hranatý sloupek 60 x 40 x 2000 mm, zinkovaný, poplastovaný, barva antracit (RAL 7016)</t>
  </si>
  <si>
    <t>-469950645</t>
  </si>
  <si>
    <t>348101210</t>
  </si>
  <si>
    <t>Osazení vrat nebo vrátek k oplocení na sloupky ocelové, plochy jednotlivě do 2 m2</t>
  </si>
  <si>
    <t>-234260453</t>
  </si>
  <si>
    <t>https://podminky.urs.cz/item/CS_URS_2024_02/348101210</t>
  </si>
  <si>
    <t xml:space="preserve">Poznámka k souboru cen:_x000d_
1. V cenách jsou započteny i náklady na montážní materiál. Jedná se o drobný materiál, proto není v kalkulaci jmenovitě uveden. Tento materiál je součásti výrobní režie. 2. V cenách nejsou započteny náklady na dodávku vrat a vrátek; tyto se oceňují ve specifikaci. </t>
  </si>
  <si>
    <t>Branka 125 x 100 cm, zinkovaná, antracit, zamykatelná, na kliku</t>
  </si>
  <si>
    <t>-717125009</t>
  </si>
  <si>
    <t xml:space="preserve">Poznámka k položce:_x000d_
nerezové kování, rám hranatý profil 40 x40 mm, výplet  svařovanou sítí 46x46mm z drátu 3,0mm, brankové sloupky (pantový a dorazový) z hranatého silnostěnného profilu 50x50mm, délka o 60 cm delší, vč. vrchních víček</t>
  </si>
  <si>
    <t>348171143</t>
  </si>
  <si>
    <t>Montáž oplocení z dílců kovových panelových svařovaných, na ocelové profilované sloupky, výšky přes 1,0 do 1,5 m</t>
  </si>
  <si>
    <t>-681630844</t>
  </si>
  <si>
    <t>https://podminky.urs.cz/item/CS_URS_2024_02/348171143</t>
  </si>
  <si>
    <t xml:space="preserve">Poznámka k souboru cen:_x000d_
1. V cenách nejsou započteny náklady na dodávku dílců, tyto se oceňují ve specifikaci. </t>
  </si>
  <si>
    <t>Plotový panel 123 x 250 cm, zinkovaný, poplastovaný, barva antracit (RAL 7016)</t>
  </si>
  <si>
    <t>-253228158</t>
  </si>
  <si>
    <t xml:space="preserve">Poznámka k položce:_x000d_
velikost oka  50 x 200 mm, tl. drátu 5 mm </t>
  </si>
  <si>
    <t>Plotový panel 123 x 197 cm, zinkovaný, poplastovaný, barva antracit (RAL 7016)</t>
  </si>
  <si>
    <t>1721853136</t>
  </si>
  <si>
    <t>Plotový panel 123 x 100 cm, zinkovaný, poplastovaný, barva antracit (RAL 7016)</t>
  </si>
  <si>
    <t>2116813614</t>
  </si>
  <si>
    <t>Plotový panel 123 x 45,5 cm, zinkovaný, poplastovaný, barva antracit (RAL 7016)</t>
  </si>
  <si>
    <t>-1206442225</t>
  </si>
  <si>
    <t>Objímka průběžná 60 x 40 mm, antracit</t>
  </si>
  <si>
    <t>325548728</t>
  </si>
  <si>
    <t>9*2</t>
  </si>
  <si>
    <t>Objímka rohová 60 x 40 mm, antracit</t>
  </si>
  <si>
    <t>-1426022421</t>
  </si>
  <si>
    <t>Objímka koncová 60 x 40 mm, antracit</t>
  </si>
  <si>
    <t>986934249</t>
  </si>
  <si>
    <t>4*2</t>
  </si>
  <si>
    <t>Koncový L-profil, antracit</t>
  </si>
  <si>
    <t>-1414208122</t>
  </si>
  <si>
    <t>Poznámka k položce:_x000d_
spoj brankového sloupku s plotovým dílem</t>
  </si>
  <si>
    <t>2*2</t>
  </si>
  <si>
    <t>Zakončení špičatých drátů plotových dílců dřevěným madlem, hoblovaný hranol 50 x 40 mm, modřín</t>
  </si>
  <si>
    <t>854959739</t>
  </si>
  <si>
    <t>29,715 "hoblovaný hranol 50 x 40 mm, modřín, vč. spojovacího materiálu a L-profilů</t>
  </si>
  <si>
    <t>998232110</t>
  </si>
  <si>
    <t>Přesun hmot pro oplocení se svislou nosnou konstrukcí zděnou z cihel, tvárnic, bloků, popř. kovovou nebo dřevěnou vodorovná dopravní vzdálenost do 50 m, pro oplocení výšky do 3 m</t>
  </si>
  <si>
    <t>-1202429936</t>
  </si>
  <si>
    <t>https://podminky.urs.cz/item/CS_URS_2024_02/998232110</t>
  </si>
  <si>
    <t xml:space="preserve">Poznámka k souboru cen:_x000d_
1. Cenu -2111 lze použít i pro oplocení ze sloupků a dílců prefabrikovaných dřevěných, kovových nebo železobetonových </t>
  </si>
  <si>
    <t>SO 14 - Mobiliář</t>
  </si>
  <si>
    <t>14.03 - Lavice pod borovicí</t>
  </si>
  <si>
    <t>852848613</t>
  </si>
  <si>
    <t>0,5*0,5*0,6*4 " základová patka, celková hloubka 0,6 m, 4 ks</t>
  </si>
  <si>
    <t>4,6*0,23 "konstrukční vrstva štěrkopískové plochy</t>
  </si>
  <si>
    <t>-41796883</t>
  </si>
  <si>
    <t>4,6*0,23 "štěrkopísková plocha okolo lavice</t>
  </si>
  <si>
    <t>254023569</t>
  </si>
  <si>
    <t>0,5*0,5*0,1*4 "podsyp pod betonovou patku</t>
  </si>
  <si>
    <t>-11367705</t>
  </si>
  <si>
    <t>0,5*0,5*0,5*4 "betonová patka C16/20, 4 ks</t>
  </si>
  <si>
    <t xml:space="preserve">Osazení trubky konstrukční, pr. 101,6 x 3 mm,  600 mm</t>
  </si>
  <si>
    <t>-1611053475</t>
  </si>
  <si>
    <t>0,6*4 " 4 ocelové stojny, d 600 mm</t>
  </si>
  <si>
    <t>564221111</t>
  </si>
  <si>
    <t>Podklad nebo podsyp ze štěrkopísku ŠP s rozprostřením, vlhčením a zhutněním plochy přes 100 m2, po zhutnění tl. 80 mm</t>
  </si>
  <si>
    <t>334347670</t>
  </si>
  <si>
    <t>https://podminky.urs.cz/item/CS_URS_2025_01/564221111</t>
  </si>
  <si>
    <t>4,6 "kryt štěrkopískové plochy fr. 0/22</t>
  </si>
  <si>
    <t>564750111</t>
  </si>
  <si>
    <t>Podklad nebo kryt z kameniva hrubého drceného vel. 16-32 mm s rozprostřením a zhutněním plochy přes 100 m2, po zhutnění tl. 150 mm</t>
  </si>
  <si>
    <t>181011980</t>
  </si>
  <si>
    <t>https://podminky.urs.cz/item/CS_URS_2025_01/564750111</t>
  </si>
  <si>
    <t>4,6 "podkladní vrstva štěrkopískové plochy</t>
  </si>
  <si>
    <t>-1803021872</t>
  </si>
  <si>
    <t>https://podminky.urs.cz/item/CS_URS_2025_01/998225111</t>
  </si>
  <si>
    <t>457781021</t>
  </si>
  <si>
    <t>https://podminky.urs.cz/item/CS_URS_2025_01/998225192</t>
  </si>
  <si>
    <t>762713120</t>
  </si>
  <si>
    <t>Montáž prostorových vázaných konstrukcí z řeziva hraněného nebo polohraněného pomocí tesařských spojů průřezové plochy přes 120 do 224 cm2</t>
  </si>
  <si>
    <t>-175177087</t>
  </si>
  <si>
    <t>https://podminky.urs.cz/item/CS_URS_2025_01/762713120</t>
  </si>
  <si>
    <t>2*3 " hranol 100 x 150 x 3000 mm, 2ks</t>
  </si>
  <si>
    <t>3*1,6 " hranol 100 x 150 x 1600 mm, 3 ks</t>
  </si>
  <si>
    <t>2*1 " hranol 100 x 150 x 1000 mm, 2 ks</t>
  </si>
  <si>
    <t>hranol 100 x 150 mm, modřín, suchý</t>
  </si>
  <si>
    <t>248739362</t>
  </si>
  <si>
    <t>0,1*0,15*3*2 " hranol 100 x 150 x 3000 mm, 2ks</t>
  </si>
  <si>
    <t>0,1*0,15*1,6*3 " hranol 100 x 150 x 1600 mm, 3 ks</t>
  </si>
  <si>
    <t>0,1*0,15*1*2 " hranol 100 x 150 x 1000 mm, 2 ks</t>
  </si>
  <si>
    <t>Ocelový úhelník 90 x 105 x 105 mm, tl. 3 mm</t>
  </si>
  <si>
    <t>869403855</t>
  </si>
  <si>
    <t>Poznámka k položce:_x000d_
spoj modřínových hranolů 100 x 150 mm</t>
  </si>
  <si>
    <t>Vratový šroub M8 x 120, Zn</t>
  </si>
  <si>
    <t>-177935456</t>
  </si>
  <si>
    <t>-1577597730</t>
  </si>
  <si>
    <t>Montáž sedací plochy atypické lavice - přišroubování hranolů 100 x 100 mm zapuštěnými vruty s předvrtáním k podkladnímu roštu</t>
  </si>
  <si>
    <t>-401649269</t>
  </si>
  <si>
    <t>3*2</t>
  </si>
  <si>
    <t>hranol 100 x 100 mm, modřín, suchý</t>
  </si>
  <si>
    <t>1408062909</t>
  </si>
  <si>
    <t>0,1*0,1*2*21 "hranol 100 x 100 x2000, 21 ks</t>
  </si>
  <si>
    <t>0,1*0,1*0,7*14 " hranol 100 x 100 x700 mm, 14 ks</t>
  </si>
  <si>
    <t>2018187224</t>
  </si>
  <si>
    <t>1,53*2 "hranol 100 x 150 x 3000 mm, 2ks</t>
  </si>
  <si>
    <t>0,83*3 "hranol 100 x 150 x 1600 mm,3ks</t>
  </si>
  <si>
    <t>0,53 *2 " hranol 100 x 150 x 1000 mm, 2 ks</t>
  </si>
  <si>
    <t>0,82*21 " hranol 100 x 100 x 2000 mm, 21 ks</t>
  </si>
  <si>
    <t>0,3*14 "hranol 100 x100x 700 mm, 14 ks</t>
  </si>
  <si>
    <t>-225976155</t>
  </si>
  <si>
    <t>0,3*14 "hranol 100 x100 x700 mm, 14 ks</t>
  </si>
  <si>
    <t>1972159077</t>
  </si>
  <si>
    <t>1155546140</t>
  </si>
  <si>
    <t>14.08 - Stožáry na vlajky</t>
  </si>
  <si>
    <t>131251100</t>
  </si>
  <si>
    <t>Hloubení nezapažených jam a zářezů strojně s urovnáním dna do předepsaného profilu a spádu v hornině třídy těžitelnosti I skupiny 3 do 20 m3</t>
  </si>
  <si>
    <t>-1043699657</t>
  </si>
  <si>
    <t>https://podminky.urs.cz/item/CS_URS_2025_01/131251100</t>
  </si>
  <si>
    <t>(1,2*1*1)*3" základové patky - stožák na vlajku, 3 ks</t>
  </si>
  <si>
    <t>837854614</t>
  </si>
  <si>
    <t>(0,1*1*1)*3" základové patky - stožák na vlajku, 3 ks</t>
  </si>
  <si>
    <t>275313811</t>
  </si>
  <si>
    <t>Základy z betonu prostého patky a bloky z betonu kamenem neprokládaného tř. C 25/30</t>
  </si>
  <si>
    <t>315140756</t>
  </si>
  <si>
    <t>https://podminky.urs.cz/item/CS_URS_2025_01/275313811</t>
  </si>
  <si>
    <t>(1*1*1)*3" základové patky - stožák na vlajku, 3 ks</t>
  </si>
  <si>
    <t>-203247070</t>
  </si>
  <si>
    <t>Vlajkový stožár - 5 m</t>
  </si>
  <si>
    <t>561439911</t>
  </si>
  <si>
    <t>Poznámka k položce:_x000d_
dodávka a montáž vč. spojovacího materiálu, specifikace prvku viz grafická část</t>
  </si>
  <si>
    <t>Dopravné náklady</t>
  </si>
  <si>
    <t>-1352933762</t>
  </si>
  <si>
    <t>SO 16 - Vegetační úpravy</t>
  </si>
  <si>
    <t>16.05 - Trávníky</t>
  </si>
  <si>
    <t>181411151</t>
  </si>
  <si>
    <t>Založení trávníku na půdě předem připravené plochy do 1000 m2 předpěstovaným travním kobercem parkového v rovině nebo na svahu do 1:5</t>
  </si>
  <si>
    <t>150945350</t>
  </si>
  <si>
    <t>https://podminky.urs.cz/item/CS_URS_2025_01/181411151</t>
  </si>
  <si>
    <t>00570010</t>
  </si>
  <si>
    <t>koberec travní</t>
  </si>
  <si>
    <t>-114320146</t>
  </si>
  <si>
    <t>167*1,05 'Přepočtené koeficientem množství</t>
  </si>
  <si>
    <t>183403113</t>
  </si>
  <si>
    <t>Obdělání půdy frézováním v rovině nebo na svahu do 1:5</t>
  </si>
  <si>
    <t>1576369820</t>
  </si>
  <si>
    <t>https://podminky.urs.cz/item/CS_URS_2025_01/183403113</t>
  </si>
  <si>
    <t xml:space="preserve">Poznámka k souboru cen:_x000d_
1. Každé opakované obdělání půdy se oceňuje samostatně. 2. Ceny -3114 a -3115 lze použít i pro obdělání půdy aktivními branami. </t>
  </si>
  <si>
    <t>167"pokládka travního koberce</t>
  </si>
  <si>
    <t>167*2 'Přepočtené koeficientem množství</t>
  </si>
  <si>
    <t>183403153</t>
  </si>
  <si>
    <t>Obdělání půdy hrabáním v rovině nebo na svahu do 1:5</t>
  </si>
  <si>
    <t>-1710188018</t>
  </si>
  <si>
    <t>https://podminky.urs.cz/item/CS_URS_2025_01/183403153</t>
  </si>
  <si>
    <t>167 "pokládka travního koberce</t>
  </si>
  <si>
    <t>167*4 'Přepočtené koeficientem množství</t>
  </si>
  <si>
    <t>183403161</t>
  </si>
  <si>
    <t>Obdělání půdy válením v rovině nebo na svahu do 1:5</t>
  </si>
  <si>
    <t>-963917557</t>
  </si>
  <si>
    <t>https://podminky.urs.cz/item/CS_URS_2025_01/183403161</t>
  </si>
  <si>
    <t>184813511</t>
  </si>
  <si>
    <t>Chemické odplevelení půdy před založením kultury, trávníku nebo zpevněných ploch ručně o jakékoli výměře postřikem na široko v rovině nebo na svahu do 1:5</t>
  </si>
  <si>
    <t>-671615437</t>
  </si>
  <si>
    <t>https://podminky.urs.cz/item/CS_URS_2025_01/184813511</t>
  </si>
  <si>
    <t>185802113</t>
  </si>
  <si>
    <t>Hnojení půdy nebo trávníku v rovině nebo na svahu do 1:5 umělým hnojivem na široko</t>
  </si>
  <si>
    <t>828776250</t>
  </si>
  <si>
    <t>https://podminky.urs.cz/item/CS_URS_2025_01/185802113</t>
  </si>
  <si>
    <t xml:space="preserve">Poznámka k souboru cen:_x000d_
1. V cenách jsou započteny i náklady na rozprostření nebo rozdělení hnojiva. 2. V cenách o sklonu svahu přes 1:1 jsou uvažovány podmínky pro svahy běžně schůdné; bez použití lezeckých technik. V případě použití lezeckých technik se tyto náklady oceňují individuálně. </t>
  </si>
  <si>
    <t>167*0,02 "kobercový trávník, 20 g/m2</t>
  </si>
  <si>
    <t>3,34*0,001 'Přepočtené koeficientem množství</t>
  </si>
  <si>
    <t>25191155</t>
  </si>
  <si>
    <t>hnojivo průmyslové</t>
  </si>
  <si>
    <t>kg</t>
  </si>
  <si>
    <t>-1183480943</t>
  </si>
  <si>
    <t>-2017404787</t>
  </si>
  <si>
    <t>https://podminky.urs.cz/item/CS_URS_2025_01/998231311</t>
  </si>
  <si>
    <t xml:space="preserve">16.06 - Založení trvalkových záhonů </t>
  </si>
  <si>
    <t>02 - Specifikace rostlin</t>
  </si>
  <si>
    <t>183111111</t>
  </si>
  <si>
    <t>Hloubení jamek pro vysazování rostlin v zemině skupiny 1 až 4 bez výměny půdy v rovině nebo na svahu do 1:5, objemu do 0,002 m3</t>
  </si>
  <si>
    <t>2016401292</t>
  </si>
  <si>
    <t>https://podminky.urs.cz/item/CS_URS_2025_01/183111111</t>
  </si>
  <si>
    <t xml:space="preserve">Poznámka k souboru cen:_x000d_
1. V cenách jsou započteny i náklady na případné naložení přebytečných výkopků na dopravní prostředek, odvoz na vzdálenost do 20 km a složení výkopků. 2. V cenách nejsou započteny náklady na uložení odpadu na skládku. 3. V cenách o sklonu svahu přes 1:1 jsou uvažovány podmínky pro svahy běžně schůdné; bez použití lezeckých technik. V případě použití lezeckých technik se tyto náklady oceňují individuálně. </t>
  </si>
  <si>
    <t>183205112</t>
  </si>
  <si>
    <t>Založení záhonu pro výsadbu rostlin v rovině nebo na svahu do 1:5 v zemině skupiny 3</t>
  </si>
  <si>
    <t>642017362</t>
  </si>
  <si>
    <t>https://podminky.urs.cz/item/CS_URS_2025_01/183205112</t>
  </si>
  <si>
    <t xml:space="preserve">Poznámka k souboru cen:_x000d_
1. V cenách jsou započteny i náklady na urovnání s případným naložení odpadu na dopravní prostředek, odvoz na vzdálenost do 20 km a složení výkopků. 2. Ceny nelze použít pro založení záhonu s výškovým členěním pro ornamentální výsadby; tyto práce se oceňují individuálně. </t>
  </si>
  <si>
    <t>15,5+27+33+5,9+14,8+7,3+7,7+16,5 "trvalkové záhony v terénu</t>
  </si>
  <si>
    <t>183211322</t>
  </si>
  <si>
    <t>Výsadba květin do připravené půdy se zalitím do připravené půdy, se zalitím květin krytokořenných o průměru kontejneru přes 80 do 120 mm</t>
  </si>
  <si>
    <t>121746842</t>
  </si>
  <si>
    <t>https://podminky.urs.cz/item/CS_URS_2025_01/183211322</t>
  </si>
  <si>
    <t xml:space="preserve">Poznámka k souboru cen:_x000d_
1. V cenách jsou započteny i náklady na případné naložení přebytečných výkopků na dopravní prostředek, odvoz na vzdálenost do 20 km a složení výkopků. 2. V cenách nejsou započteny náklady na: a) hloubení jamek, b) uložení odpadu na skládce. 3. Ceny nelze použít pro ornamentální výsadby; tyto se oceňují individuálně. </t>
  </si>
  <si>
    <t>449" velikost P 0,5</t>
  </si>
  <si>
    <t>183211323</t>
  </si>
  <si>
    <t>Výsadba květin do připravené půdy se zalitím do připravené půdy, se zalitím květin krytokořenných o průměru kontejneru přes 120 do 250 mm</t>
  </si>
  <si>
    <t>2086951771</t>
  </si>
  <si>
    <t>https://podminky.urs.cz/item/CS_URS_2025_01/183211323</t>
  </si>
  <si>
    <t>132 "velikost P1</t>
  </si>
  <si>
    <t>184911161</t>
  </si>
  <si>
    <t>Mulčování záhonů kačírkem nebo drceným kamenivem tloušťky mulče přes 50 do 100 mm v rovině nebo na svahu do 1:5</t>
  </si>
  <si>
    <t>-1271070439</t>
  </si>
  <si>
    <t>https://podminky.urs.cz/item/CS_URS_2025_01/184911161</t>
  </si>
  <si>
    <t xml:space="preserve">Poznámka k souboru cen:_x000d_
1. V cenách jsou započteny i náklady na naložení odpadu na dopravní prostředek, odvoz do 20 km a složení odpadu. 2. V cenách nejsou započteny náklady na: a) uložení odpadu na skládku, b) mulč v podobě kačírku nebo drceného kameniva, tento se oceňuje ve specifikaci. 3. Ceny jsou určeny pro zpracování materiálem o frakci do 63 mm. Nad velikost této frakce se práce oceňuje individuálně. </t>
  </si>
  <si>
    <t>58343865</t>
  </si>
  <si>
    <t>kamenivo drcené hrubé frakce 8/11</t>
  </si>
  <si>
    <t>290744933</t>
  </si>
  <si>
    <t>42,5*0,06 "štěrkové záhony, tl. 6 cm</t>
  </si>
  <si>
    <t>2,55*2 'Přepočtené koeficientem množství</t>
  </si>
  <si>
    <t>184911311</t>
  </si>
  <si>
    <t>Položení mulčovací textilie proti prorůstání plevelů kolem vysázených rostlin v rovině nebo na svahu do 1:5</t>
  </si>
  <si>
    <t>-424137541</t>
  </si>
  <si>
    <t>https://podminky.urs.cz/item/CS_URS_2025_01/184911311</t>
  </si>
  <si>
    <t xml:space="preserve">Poznámka k souboru cen:_x000d_
1. V cenách o sklonu svahu přes 1:1 jsou uvažovány podmínky pro svahy běžně schůdné; bez použití lezeckých technik. V případě použití lezeckých technik se tyto náklady oceňují individuálně. </t>
  </si>
  <si>
    <t>27+15,5 "štěrkové trvalkové záhony</t>
  </si>
  <si>
    <t>184911421</t>
  </si>
  <si>
    <t>Mulčování vysazených rostlin mulčovací kůrou, tl. do 100 mm v rovině nebo na svahu do 1:5</t>
  </si>
  <si>
    <t>1557970482</t>
  </si>
  <si>
    <t>https://podminky.urs.cz/item/CS_URS_2025_01/184911421</t>
  </si>
  <si>
    <t xml:space="preserve">Poznámka k souboru cen:_x000d_
1. V cenách jsou započteny i náklady na naložení odpadu na dopravní prostředek, odvoz do 20 km a složení odpadu. 2. V cenách nejsou započteny náklady na: a) stabilizaci mulče proti erozi a přísady proti vznícení mulče. Tyto práce se oceňují individuálně, b) mulčovací kůru, tato se oceňuje ve specifikaci, c) uložení odpadu na skládku. 3. Tloušťka mulčovací kůry se měří v nakypřeném stavu. </t>
  </si>
  <si>
    <t>10391100</t>
  </si>
  <si>
    <t>kůra mulčovací VL</t>
  </si>
  <si>
    <t>-1504620743</t>
  </si>
  <si>
    <t>85,2*0,103 'Přepočtené koeficientem množství</t>
  </si>
  <si>
    <t>185802112</t>
  </si>
  <si>
    <t>Hnojení půdy nebo trávníku v rovině nebo na svahu do 1:5 vitahumem, kompostem nebo chlévskou mrvou</t>
  </si>
  <si>
    <t>-1261354617</t>
  </si>
  <si>
    <t>https://podminky.urs.cz/item/CS_URS_2025_01/185802112</t>
  </si>
  <si>
    <t>13,515*1,1 'Přepočtené koeficientem množství</t>
  </si>
  <si>
    <t>10321100</t>
  </si>
  <si>
    <t>zahradní substrát pro výsadbu VL</t>
  </si>
  <si>
    <t>-1426430140</t>
  </si>
  <si>
    <t>0,15*(27+15,5) "pěstební substrát, tl. 15 cm, TZ1-TZ2</t>
  </si>
  <si>
    <t xml:space="preserve">0,2*(5,9+14,8+7,3+7,7) "pěstební substrát,  tl. 20cm, TZ 4-TZ8</t>
  </si>
  <si>
    <t>Mulčovací textilie EKO+ 2/50, 150 g/m2</t>
  </si>
  <si>
    <t>1250685255</t>
  </si>
  <si>
    <t>Poznámka k položce:_x000d_
vč. 10% rezervy</t>
  </si>
  <si>
    <t>15,5+27 "štěrkové trvalkové záhony</t>
  </si>
  <si>
    <t>42,5*1,1 'Přepočtené koeficientem množství</t>
  </si>
  <si>
    <t>Kotvící skoby</t>
  </si>
  <si>
    <t>-1372991063</t>
  </si>
  <si>
    <t>42,5*2 "2ks/m2, TZ v terénu</t>
  </si>
  <si>
    <t>-982187266</t>
  </si>
  <si>
    <t>127,7 * 0,02 "trvalkové záhony v úrovni terénu; 20 g/m2</t>
  </si>
  <si>
    <t>2,554*0,001 'Přepočtené koeficientem množství</t>
  </si>
  <si>
    <t>579568112</t>
  </si>
  <si>
    <t>916371211</t>
  </si>
  <si>
    <t>Osazení skrytého zahradního obrubníku jednostranným odkopáním plastového</t>
  </si>
  <si>
    <t>886569545</t>
  </si>
  <si>
    <t>https://podminky.urs.cz/item/CS_URS_2025_01/916371211</t>
  </si>
  <si>
    <t xml:space="preserve">Plastový obrubník, v  6 cm</t>
  </si>
  <si>
    <t>1507787152</t>
  </si>
  <si>
    <t>22*1,05 'Přepočtené koeficientem množství</t>
  </si>
  <si>
    <t>Plastové kotvící hřeby, 250 x 15 mm</t>
  </si>
  <si>
    <t>-1693920183</t>
  </si>
  <si>
    <t>22*3 "3ks/m</t>
  </si>
  <si>
    <t>-452865746</t>
  </si>
  <si>
    <t>02</t>
  </si>
  <si>
    <t>Specifikace rostlin</t>
  </si>
  <si>
    <t>T1.1</t>
  </si>
  <si>
    <t>Geranium hymalayense ´Irisch Blue´, P 0,5</t>
  </si>
  <si>
    <t>119671478</t>
  </si>
  <si>
    <t>T2.1</t>
  </si>
  <si>
    <t>Paeonia lactiflora ´Lady Alexandra Duff´, P 1</t>
  </si>
  <si>
    <t>239851743</t>
  </si>
  <si>
    <t>T3.1</t>
  </si>
  <si>
    <t>Astilbe x arendsii ´Weisse Gloria´, P 0,5</t>
  </si>
  <si>
    <t>1084040218</t>
  </si>
  <si>
    <t>T4.1</t>
  </si>
  <si>
    <t>Heuchera sanguinea 'Leuchtkäfer'´, P 0,5</t>
  </si>
  <si>
    <t>-584137041</t>
  </si>
  <si>
    <t>T5.1</t>
  </si>
  <si>
    <t>Geranium ´Patricia´, P1</t>
  </si>
  <si>
    <t>1642542122</t>
  </si>
  <si>
    <t>T7.1</t>
  </si>
  <si>
    <t>Alchemilla mollis´, P 0,5</t>
  </si>
  <si>
    <t>-854165214</t>
  </si>
  <si>
    <t>T8.1</t>
  </si>
  <si>
    <t>Anemone japonica ´Honorine Jobert´, P 0,5</t>
  </si>
  <si>
    <t>-661667906</t>
  </si>
  <si>
    <t>T9.1</t>
  </si>
  <si>
    <t>Hosta sieboldiana ´Elegans´, P 1</t>
  </si>
  <si>
    <t>-194129417</t>
  </si>
  <si>
    <t>T10.1</t>
  </si>
  <si>
    <t>Deschampsia cespitosa 'Goldgehänge´, P 0,5</t>
  </si>
  <si>
    <t>1719284087</t>
  </si>
  <si>
    <t>T13.1</t>
  </si>
  <si>
    <t>Anemone tomentosa ´Superba´, P 0,5</t>
  </si>
  <si>
    <t>1915271201</t>
  </si>
  <si>
    <t>T14.1</t>
  </si>
  <si>
    <t>Hosta x cultorum ´Devon Green´, P 1</t>
  </si>
  <si>
    <t>1850470149</t>
  </si>
  <si>
    <t>T15.1</t>
  </si>
  <si>
    <t>Hosta x fortunei 'Twilight', P1</t>
  </si>
  <si>
    <t>-2053756227</t>
  </si>
  <si>
    <t>T16.1</t>
  </si>
  <si>
    <t>Geraniuim renardii ´Phillipe Vapelle´, P 0,5</t>
  </si>
  <si>
    <t>929441851</t>
  </si>
  <si>
    <t>T18.1</t>
  </si>
  <si>
    <t>Dryopteris filix-mas´, P 0,5</t>
  </si>
  <si>
    <t>-1739296062</t>
  </si>
  <si>
    <t>T19.1</t>
  </si>
  <si>
    <t>Geranium macrorrhizum 'Ingwersen'´, P 0,5</t>
  </si>
  <si>
    <t>899741940</t>
  </si>
  <si>
    <t>T20.1</t>
  </si>
  <si>
    <t>Tiarella cordifolia 'Tiger Stripes', P 0,5</t>
  </si>
  <si>
    <t>895666321</t>
  </si>
  <si>
    <t>T21.1</t>
  </si>
  <si>
    <t>Carex morrowii ´Ice Dance´´, P 0,5</t>
  </si>
  <si>
    <t>-415910042</t>
  </si>
  <si>
    <t>T22.1</t>
  </si>
  <si>
    <t>Molinia caerulea ´Moorhexe´´, P 0,5</t>
  </si>
  <si>
    <t>-1132152583</t>
  </si>
  <si>
    <t>T24.1</t>
  </si>
  <si>
    <t>Gaura lindheimerii ´Siskiyou Pink´, P 1</t>
  </si>
  <si>
    <t>1596174909</t>
  </si>
  <si>
    <t>T25.1</t>
  </si>
  <si>
    <t>Echinacea ´Amazing Dream´, P 0,5</t>
  </si>
  <si>
    <t>-306950452</t>
  </si>
  <si>
    <t>T27.1</t>
  </si>
  <si>
    <t>Achillea millefolium ´Desert Eve Deep Terracotta´, P 0,5</t>
  </si>
  <si>
    <t>1708920781</t>
  </si>
  <si>
    <t>42</t>
  </si>
  <si>
    <t>T30.1</t>
  </si>
  <si>
    <t>Nepeta x faassenii ´Senior´, P 0,5</t>
  </si>
  <si>
    <t>-1377723714</t>
  </si>
  <si>
    <t>43</t>
  </si>
  <si>
    <t>T31.1</t>
  </si>
  <si>
    <t>Salvia nemorosa ´Mainacht´, P 0,5</t>
  </si>
  <si>
    <t>1036665104</t>
  </si>
  <si>
    <t>16.07, 16.08 - Výsadba dřevin</t>
  </si>
  <si>
    <t>183101215</t>
  </si>
  <si>
    <t>Hloubení jamek pro vysazování rostlin v zemině skupiny 1 až 4 s výměnou půdy z 50% v rovině nebo na svahu do 1:5, objemu přes 0,125 do 0,40 m3</t>
  </si>
  <si>
    <t>1452653310</t>
  </si>
  <si>
    <t>https://podminky.urs.cz/item/CS_URS_2025_01/183101215</t>
  </si>
  <si>
    <t xml:space="preserve">Poznámka k souboru cen:_x000d_
1. V cenách jsou započteny i náklady na případné naložení přebytečných výkopků na dopravní prostředek, odvoz na vzdálenost do 20 km a složení výkopků. 2. V cenách nejsou započteny náklady na: a) uložení odpadu na skládku, b) substrát, tyto náklady se oceňují ve specifikaci. 3. V cenách o sklonu svahu přes 1:1 jsou uvažovány podmínky pro svahy běžně schůdné; bez použití lezeckých technik. V případě použití lezeckých technik se tyto náklady oceňují individuálně. </t>
  </si>
  <si>
    <t>3 "stromy Pinus sylvestris, Malus tschonoskii</t>
  </si>
  <si>
    <t>183101221</t>
  </si>
  <si>
    <t>Hloubení jamek pro vysazování rostlin v zemině skupiny 1 až 4 s výměnou půdy z 50% v rovině nebo na svahu do 1:5, objemu přes 0,40 do 1,00 m3</t>
  </si>
  <si>
    <t>1210900681</t>
  </si>
  <si>
    <t>https://podminky.urs.cz/item/CS_URS_2025_01/183101221</t>
  </si>
  <si>
    <t>1"Sorbus aucuparia ´Edulis´</t>
  </si>
  <si>
    <t>183111112</t>
  </si>
  <si>
    <t>Hloubení jamek pro vysazování rostlin v zemině skupiny 1 až 4 bez výměny půdy v rovině nebo na svahu do 1:5, objemu přes 0,002 do 0,005 m3</t>
  </si>
  <si>
    <t>1155868670</t>
  </si>
  <si>
    <t>https://podminky.urs.cz/item/CS_URS_2025_01/183111112</t>
  </si>
  <si>
    <t>6 " popínavé dřeviny ve vyvýšených záhonech</t>
  </si>
  <si>
    <t>183111212</t>
  </si>
  <si>
    <t>Hloubení jamek pro vysazování rostlin v zemině skupiny 1 až 4 s výměnou půdy z 50% v rovině nebo na svahu do 1:5, objemu přes 0,002 do 0,005 m3</t>
  </si>
  <si>
    <t>-676372783</t>
  </si>
  <si>
    <t>https://podminky.urs.cz/item/CS_URS_2025_01/183111212</t>
  </si>
  <si>
    <t>64 " keře živý plot</t>
  </si>
  <si>
    <t>1" keřová růže</t>
  </si>
  <si>
    <t>-665819407</t>
  </si>
  <si>
    <t>(0,005*65)/2 " výměna půdy na 50 %, vel. jámy do 0,005 m3</t>
  </si>
  <si>
    <t>(3*0,4)/2 " výměna půdy na 50 %, vel. jámy do 0,4 m3</t>
  </si>
  <si>
    <t>(1*1)/2 " výměna půdy na 50 %, vel. jámy do 1 m3</t>
  </si>
  <si>
    <t>1,263*0,2 'Přepočtené koeficientem množství</t>
  </si>
  <si>
    <t>184102111</t>
  </si>
  <si>
    <t>Výsadba dřeviny s balem do předem vyhloubené jamky se zalitím v rovině nebo na svahu do 1:5, při průměru balu přes 100 do 200 mm</t>
  </si>
  <si>
    <t>-1157375113</t>
  </si>
  <si>
    <t>https://podminky.urs.cz/item/CS_URS_2025_01/184102111</t>
  </si>
  <si>
    <t xml:space="preserve">Poznámka k souboru cen:_x000d_
1. Ceny lze použít i pro dřeviny pěstované v nádobách. 2. V cenách nejsou započteny náklady na vysazované dřeviny, tyto se oceňují ve specifikaci. 3. V cenách o sklonu svahu přes 1:1 jsou uvažovány podmínky pro svahy běžně schůdné; bez použití lezeckých technik. V případě použití lezeckých technik se tyto náklady oceňují individuálně. </t>
  </si>
  <si>
    <t>1 "keřová růže</t>
  </si>
  <si>
    <t>6 " popínavé dřeviny</t>
  </si>
  <si>
    <t>184102113</t>
  </si>
  <si>
    <t>Výsadba dřeviny s balem do předem vyhloubené jamky se zalitím v rovině nebo na svahu do 1:5, při průměru balu přes 300 do 400 mm</t>
  </si>
  <si>
    <t>-1633171913</t>
  </si>
  <si>
    <t>https://podminky.urs.cz/item/CS_URS_2025_01/184102113</t>
  </si>
  <si>
    <t>64" živý plot Carpinus betulus</t>
  </si>
  <si>
    <t>184102116</t>
  </si>
  <si>
    <t>Výsadba dřeviny s balem do předem vyhloubené jamky se zalitím v rovině nebo na svahu do 1:5, při průměru balu přes 600 do 800 mm</t>
  </si>
  <si>
    <t>762718093</t>
  </si>
  <si>
    <t>https://podminky.urs.cz/item/CS_URS_2025_01/184102116</t>
  </si>
  <si>
    <t>1" stromy vel. 14/16</t>
  </si>
  <si>
    <t>60591251R</t>
  </si>
  <si>
    <t>kůl vyvazovací dřevěný impregnovaný D 6cm dl 1,5m</t>
  </si>
  <si>
    <t>-1068987594</t>
  </si>
  <si>
    <t>184215112</t>
  </si>
  <si>
    <t>Ukotvení dřeviny kůly v rovině nebo na svahu do 1:5 jedním kůlem, délky přes 1 do 2 m</t>
  </si>
  <si>
    <t>1626349432</t>
  </si>
  <si>
    <t>https://podminky.urs.cz/item/CS_URS_2025_01/184215112</t>
  </si>
  <si>
    <t xml:space="preserve">Poznámka k souboru cen:_x000d_
1. V cenách jsou započteny i náklady na ochranu proti poškození kmene v místě vzepření. 2. V cenách nejsou započteny náklady na dodání kůlů, tyto se oceňují ve specifikaci. 3. Ceny jsou určeny pro ukotvení dřevin kůly o průměru do 100 mm. </t>
  </si>
  <si>
    <t>3" Pinus sylvestris, Malus tschonoskii</t>
  </si>
  <si>
    <t>184215133</t>
  </si>
  <si>
    <t>Ukotvení dřeviny kůly v rovině nebo na svahu do 1:5 třemi kůly, délky přes 2 do 3 m</t>
  </si>
  <si>
    <t>1366926449</t>
  </si>
  <si>
    <t>https://podminky.urs.cz/item/CS_URS_2025_01/184215133</t>
  </si>
  <si>
    <t>1 "vysokokmen</t>
  </si>
  <si>
    <t>60591255</t>
  </si>
  <si>
    <t>kůl vyvazovací dřevěný impregnovaný D 8cm dl 2,5m</t>
  </si>
  <si>
    <t>-529769775</t>
  </si>
  <si>
    <t>1*3 'Přepočtené koeficientem množství</t>
  </si>
  <si>
    <t>Úvazek bavlněný, šířka 30 mm, balení po 50 bm</t>
  </si>
  <si>
    <t>485406565</t>
  </si>
  <si>
    <t xml:space="preserve">Poznámka k položce:_x000d_
_x000d_
</t>
  </si>
  <si>
    <t>1*3 "1,5 m/ strom kotvený 1 kůlem</t>
  </si>
  <si>
    <t>2,5*1 "2,5 m/strom kotvený 3 kůly</t>
  </si>
  <si>
    <t>Vyvazovací příčka, půl kůlu, pr. 7 cm, d 60 cm</t>
  </si>
  <si>
    <t>614516912</t>
  </si>
  <si>
    <t>1*3 "strom kotvený 3 kůly</t>
  </si>
  <si>
    <t>184215412</t>
  </si>
  <si>
    <t>Zhotovení závlahové mísy u solitérních dřevin v rovině nebo na svahu do 1:5, o průměru mísy přes 0,5 do 1 m</t>
  </si>
  <si>
    <t>-1675893497</t>
  </si>
  <si>
    <t>https://podminky.urs.cz/item/CS_URS_2025_01/184215412</t>
  </si>
  <si>
    <t xml:space="preserve">Poznámka k souboru cen:_x000d_
1. V cenách jsou započteny i náklady na případné naložení vzniklého odpadu na dopravní prostředek, odvoz na vzdálenost do 20 km a složení odpadu. 2. V cenách nejsou započteny náklady na materiál pro zhotovení závlahové mísy, tento se oceňuje ve specifikaci. 3. V cenách o sklonu svahu přes 1:1 jsou uvažovány podmínky pro svahy běžně schůdné; bez použití lezeckých technik. V případě použití lezeckých technik se tyto náklady oceňují individuálně. </t>
  </si>
  <si>
    <t>-540163927</t>
  </si>
  <si>
    <t>4 "stromy v trávníku</t>
  </si>
  <si>
    <t>33 "keřové výsadby - živý plot</t>
  </si>
  <si>
    <t>1188968651</t>
  </si>
  <si>
    <t>37*0,103 'Přepočtené koeficientem množství</t>
  </si>
  <si>
    <t>976998946</t>
  </si>
  <si>
    <t>33*0,02 " živý plot, minerální hnojivo 20 g/m2</t>
  </si>
  <si>
    <t>0,66*0,001 'Přepočtené koeficientem množství</t>
  </si>
  <si>
    <t>-431486805</t>
  </si>
  <si>
    <t>33*0,02 "20g/m2, živý plot</t>
  </si>
  <si>
    <t>Ochranný nátěr kmene</t>
  </si>
  <si>
    <t>279863532</t>
  </si>
  <si>
    <t xml:space="preserve">Poznámka k položce:_x000d_
850 g/m2_x000d_
ok 16/18 - 0,32 m2_x000d_
ok 14/16;v 175-200;v 200-250 = 0,28 m2_x000d_
ok 12/14; v 150 -200 = 0,24 m2_x000d_
ok 10/12; v 80-100;v 100-150 = 0,02 m2_x000d_
vícekmen = 3 kmeny_x000d_
_x000d_
</t>
  </si>
  <si>
    <t>(0,28*1)*0,85 " 850 g/m2</t>
  </si>
  <si>
    <t>1608175595</t>
  </si>
  <si>
    <t>S1</t>
  </si>
  <si>
    <t>Pinus sylvestris 175-200, zb</t>
  </si>
  <si>
    <t>2016811506</t>
  </si>
  <si>
    <t>S2</t>
  </si>
  <si>
    <t>Sorbus aucuparia ´Edulis´ 14/16, zb</t>
  </si>
  <si>
    <t>1522375710</t>
  </si>
  <si>
    <t>S3</t>
  </si>
  <si>
    <t>Malus tschonoskii 125 - 150, zb</t>
  </si>
  <si>
    <t>-1624309174</t>
  </si>
  <si>
    <t>K1</t>
  </si>
  <si>
    <t>Carpinus betulus, 80/100</t>
  </si>
  <si>
    <t>1067897168</t>
  </si>
  <si>
    <t>K9</t>
  </si>
  <si>
    <t>Rosa ´Wellenspiel´</t>
  </si>
  <si>
    <t>2069262934</t>
  </si>
  <si>
    <t>P1</t>
  </si>
  <si>
    <t>Rosa ´American Pillar´, K2</t>
  </si>
  <si>
    <t>-578306690</t>
  </si>
  <si>
    <t>P2</t>
  </si>
  <si>
    <t>Rosa ´Kiss me Kate´, K2</t>
  </si>
  <si>
    <t>1166620578</t>
  </si>
  <si>
    <t>P3</t>
  </si>
  <si>
    <t>Rosa ´Bobbie James´, K2</t>
  </si>
  <si>
    <t>-1041150962</t>
  </si>
  <si>
    <t>P4</t>
  </si>
  <si>
    <t>Actinida kolomikta, 40-60, K</t>
  </si>
  <si>
    <t>222759285</t>
  </si>
  <si>
    <t>P5</t>
  </si>
  <si>
    <t>Humulus lupulus ´Aureus´, 40-60, K2</t>
  </si>
  <si>
    <t>-1882571150</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</si>
</sst>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79797"/>
      <name val="Arial CE"/>
    </font>
    <font>
      <i/>
      <u/>
      <sz val="7"/>
      <color rgb="FF979797"/>
      <name val="Calibri"/>
      <scheme val="minor"/>
    </font>
    <font>
      <sz val="7"/>
      <color rgb="FF969696"/>
      <name val="Arial CE"/>
    </font>
    <font>
      <i/>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40" fillId="0" borderId="0" applyNumberFormat="0" applyFill="0" applyBorder="0" applyAlignment="0" applyProtection="0"/>
  </cellStyleXfs>
  <cellXfs count="303">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2" fillId="0" borderId="0" xfId="0" applyFont="1" applyAlignment="1" applyProtection="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5"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5"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6" fillId="0" borderId="5" xfId="0" applyFont="1" applyBorder="1" applyAlignment="1" applyProtection="1">
      <alignment horizontal="left" vertical="center"/>
    </xf>
    <xf numFmtId="0" fontId="0" fillId="0" borderId="5" xfId="0" applyFont="1" applyBorder="1" applyAlignment="1" applyProtection="1">
      <alignment vertical="center"/>
    </xf>
    <xf numFmtId="4" fontId="16"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7" fillId="0" borderId="0" xfId="0" applyNumberFormat="1" applyFont="1" applyAlignment="1" applyProtection="1">
      <alignment vertical="center"/>
    </xf>
    <xf numFmtId="0" fontId="1" fillId="0" borderId="3" xfId="0" applyFont="1" applyBorder="1" applyAlignment="1">
      <alignment vertical="center"/>
    </xf>
    <xf numFmtId="0" fontId="17"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18"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6"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19" fillId="0" borderId="11" xfId="0" applyFont="1" applyBorder="1" applyAlignment="1">
      <alignment horizontal="center" vertical="center"/>
    </xf>
    <xf numFmtId="0" fontId="19"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0" fillId="0" borderId="14" xfId="0" applyFont="1" applyBorder="1" applyAlignment="1" applyProtection="1">
      <alignment horizontal="left" vertical="center"/>
    </xf>
    <xf numFmtId="0" fontId="20"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1" fillId="4" borderId="6" xfId="0" applyFont="1" applyFill="1" applyBorder="1" applyAlignment="1" applyProtection="1">
      <alignment horizontal="center" vertical="center"/>
    </xf>
    <xf numFmtId="0" fontId="21"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1" fillId="4" borderId="7" xfId="0" applyFont="1" applyFill="1" applyBorder="1" applyAlignment="1" applyProtection="1">
      <alignment horizontal="center" vertical="center"/>
    </xf>
    <xf numFmtId="0" fontId="21" fillId="4" borderId="7" xfId="0" applyFont="1" applyFill="1" applyBorder="1" applyAlignment="1" applyProtection="1">
      <alignment horizontal="right" vertical="center"/>
    </xf>
    <xf numFmtId="0" fontId="21" fillId="4" borderId="8" xfId="0" applyFont="1" applyFill="1" applyBorder="1" applyAlignment="1" applyProtection="1">
      <alignment horizontal="left" vertical="center"/>
    </xf>
    <xf numFmtId="0" fontId="21" fillId="4" borderId="0" xfId="0" applyFont="1" applyFill="1" applyAlignment="1" applyProtection="1">
      <alignment horizontal="center" vertical="center"/>
    </xf>
    <xf numFmtId="0" fontId="22" fillId="0" borderId="16" xfId="0" applyFont="1" applyBorder="1" applyAlignment="1" applyProtection="1">
      <alignment horizontal="center" vertical="center" wrapText="1"/>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4" fillId="0" borderId="14" xfId="0" applyNumberFormat="1" applyFont="1" applyBorder="1" applyAlignment="1" applyProtection="1">
      <alignment horizontal="right" vertical="center"/>
    </xf>
    <xf numFmtId="4" fontId="14" fillId="0" borderId="0" xfId="0" applyNumberFormat="1" applyFont="1" applyBorder="1" applyAlignment="1" applyProtection="1">
      <alignment horizontal="right" vertical="center"/>
    </xf>
    <xf numFmtId="4" fontId="19" fillId="0" borderId="0" xfId="0" applyNumberFormat="1" applyFont="1" applyBorder="1" applyAlignment="1" applyProtection="1">
      <alignment vertical="center"/>
    </xf>
    <xf numFmtId="166" fontId="19" fillId="0" borderId="0" xfId="0" applyNumberFormat="1" applyFont="1" applyBorder="1" applyAlignment="1" applyProtection="1">
      <alignment vertical="center"/>
    </xf>
    <xf numFmtId="4" fontId="19" fillId="0" borderId="15" xfId="0" applyNumberFormat="1" applyFont="1" applyBorder="1" applyAlignment="1" applyProtection="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5" fillId="0" borderId="3" xfId="0" applyFont="1" applyBorder="1" applyAlignment="1" applyProtection="1">
      <alignment vertical="center"/>
    </xf>
    <xf numFmtId="0" fontId="26" fillId="0" borderId="0" xfId="0" applyFont="1" applyAlignment="1" applyProtection="1">
      <alignment vertical="center"/>
    </xf>
    <xf numFmtId="0" fontId="26" fillId="0" borderId="0" xfId="0" applyFont="1" applyAlignment="1" applyProtection="1">
      <alignment horizontal="left" vertical="center" wrapText="1"/>
    </xf>
    <xf numFmtId="0" fontId="27" fillId="0" borderId="0" xfId="0" applyFont="1" applyAlignment="1" applyProtection="1">
      <alignment vertical="center"/>
    </xf>
    <xf numFmtId="4" fontId="27"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8" fillId="0" borderId="14" xfId="0" applyNumberFormat="1" applyFont="1" applyBorder="1" applyAlignment="1" applyProtection="1">
      <alignment vertical="center"/>
    </xf>
    <xf numFmtId="4" fontId="28" fillId="0" borderId="0" xfId="0" applyNumberFormat="1" applyFont="1" applyBorder="1" applyAlignment="1" applyProtection="1">
      <alignment vertical="center"/>
    </xf>
    <xf numFmtId="166" fontId="28" fillId="0" borderId="0" xfId="0" applyNumberFormat="1" applyFont="1" applyBorder="1" applyAlignment="1" applyProtection="1">
      <alignment vertical="center"/>
    </xf>
    <xf numFmtId="4" fontId="28" fillId="0" borderId="15" xfId="0" applyNumberFormat="1" applyFont="1" applyBorder="1" applyAlignment="1" applyProtection="1">
      <alignment vertical="center"/>
    </xf>
    <xf numFmtId="0" fontId="5" fillId="0" borderId="0" xfId="0" applyFont="1" applyAlignment="1">
      <alignment horizontal="left" vertical="center"/>
    </xf>
    <xf numFmtId="4" fontId="27" fillId="0" borderId="0" xfId="0" applyNumberFormat="1" applyFont="1" applyAlignment="1" applyProtection="1">
      <alignment horizontal="right" vertical="center"/>
    </xf>
    <xf numFmtId="4" fontId="28" fillId="0" borderId="14" xfId="0" applyNumberFormat="1" applyFont="1" applyBorder="1" applyAlignment="1" applyProtection="1">
      <alignment horizontal="right" vertical="center"/>
    </xf>
    <xf numFmtId="4" fontId="28" fillId="0" borderId="0" xfId="0" applyNumberFormat="1" applyFont="1" applyBorder="1" applyAlignment="1" applyProtection="1">
      <alignment horizontal="right" vertical="center"/>
    </xf>
    <xf numFmtId="0" fontId="7" fillId="0" borderId="0" xfId="0" applyFont="1" applyAlignment="1" applyProtection="1">
      <alignment vertical="center"/>
    </xf>
    <xf numFmtId="0" fontId="29"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7" fillId="0" borderId="0" xfId="0" applyNumberFormat="1" applyFont="1" applyAlignment="1" applyProtection="1">
      <alignment horizontal="right" vertical="center"/>
    </xf>
    <xf numFmtId="4" fontId="1" fillId="0" borderId="14" xfId="0" applyNumberFormat="1" applyFont="1" applyBorder="1" applyAlignment="1" applyProtection="1">
      <alignment horizontal="right" vertical="center"/>
    </xf>
    <xf numFmtId="4" fontId="1" fillId="0" borderId="0" xfId="0" applyNumberFormat="1" applyFont="1" applyBorder="1" applyAlignment="1" applyProtection="1">
      <alignment horizontal="right" vertical="center"/>
    </xf>
    <xf numFmtId="4" fontId="1" fillId="0" borderId="19" xfId="0" applyNumberFormat="1" applyFont="1" applyBorder="1" applyAlignment="1" applyProtection="1">
      <alignment vertical="center"/>
    </xf>
    <xf numFmtId="4" fontId="1" fillId="0" borderId="20" xfId="0" applyNumberFormat="1" applyFont="1" applyBorder="1" applyAlignment="1" applyProtection="1">
      <alignment vertical="center"/>
    </xf>
    <xf numFmtId="166"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0" fontId="0" fillId="0" borderId="1" xfId="0" applyBorder="1"/>
    <xf numFmtId="0" fontId="0" fillId="0" borderId="2" xfId="0" applyBorder="1"/>
    <xf numFmtId="0" fontId="12" fillId="0" borderId="0" xfId="0" applyFont="1" applyAlignment="1">
      <alignment horizontal="left" vertical="center"/>
    </xf>
    <xf numFmtId="0" fontId="30"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3" xfId="0" applyBorder="1" applyAlignment="1">
      <alignment vertical="center" wrapText="1"/>
    </xf>
    <xf numFmtId="0" fontId="0" fillId="0" borderId="12" xfId="0" applyFont="1" applyBorder="1" applyAlignment="1">
      <alignment vertical="center"/>
    </xf>
    <xf numFmtId="4" fontId="1" fillId="0" borderId="0" xfId="0" applyNumberFormat="1" applyFont="1" applyAlignment="1">
      <alignment vertical="center"/>
    </xf>
    <xf numFmtId="0" fontId="16"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0" fontId="20" fillId="0" borderId="0" xfId="0" applyFont="1" applyAlignment="1">
      <alignment horizontal="lef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8"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 fillId="0" borderId="0" xfId="0" applyFont="1" applyAlignment="1" applyProtection="1">
      <alignment horizontal="left" vertical="center" wrapText="1"/>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21" fillId="4" borderId="0" xfId="0" applyFont="1" applyFill="1" applyAlignment="1" applyProtection="1">
      <alignment horizontal="right" vertical="center"/>
    </xf>
    <xf numFmtId="0" fontId="31"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1" fillId="4" borderId="16"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3" fillId="0" borderId="0" xfId="0" applyNumberFormat="1" applyFont="1" applyAlignment="1" applyProtection="1"/>
    <xf numFmtId="0" fontId="0" fillId="0" borderId="12" xfId="0" applyBorder="1" applyAlignment="1" applyProtection="1">
      <alignment vertical="center"/>
    </xf>
    <xf numFmtId="4" fontId="32" fillId="0" borderId="12" xfId="0" applyNumberFormat="1" applyFont="1" applyBorder="1" applyAlignment="1" applyProtection="1"/>
    <xf numFmtId="166" fontId="32" fillId="0" borderId="12" xfId="0" applyNumberFormat="1" applyFont="1" applyBorder="1" applyAlignment="1" applyProtection="1"/>
    <xf numFmtId="166" fontId="32" fillId="0" borderId="13" xfId="0" applyNumberFormat="1" applyFont="1" applyBorder="1" applyAlignment="1" applyProtection="1"/>
    <xf numFmtId="4" fontId="33"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4" fontId="8" fillId="0" borderId="0" xfId="0" applyNumberFormat="1"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1" fillId="0" borderId="22" xfId="0" applyFont="1" applyBorder="1" applyAlignment="1" applyProtection="1">
      <alignment horizontal="center" vertical="center"/>
    </xf>
    <xf numFmtId="49" fontId="21" fillId="0" borderId="22" xfId="0" applyNumberFormat="1" applyFont="1" applyBorder="1" applyAlignment="1" applyProtection="1">
      <alignment horizontal="left" vertical="center" wrapText="1"/>
    </xf>
    <xf numFmtId="0" fontId="21" fillId="0" borderId="22" xfId="0" applyFont="1" applyBorder="1" applyAlignment="1" applyProtection="1">
      <alignment horizontal="left" vertical="center" wrapText="1"/>
    </xf>
    <xf numFmtId="0" fontId="21" fillId="0" borderId="22" xfId="0" applyFont="1" applyBorder="1" applyAlignment="1" applyProtection="1">
      <alignment horizontal="center" vertical="center" wrapText="1"/>
    </xf>
    <xf numFmtId="167" fontId="21" fillId="0" borderId="22" xfId="0" applyNumberFormat="1" applyFont="1" applyBorder="1" applyAlignment="1" applyProtection="1">
      <alignment vertical="center"/>
    </xf>
    <xf numFmtId="4" fontId="21" fillId="2" borderId="22" xfId="0" applyNumberFormat="1" applyFont="1" applyFill="1" applyBorder="1" applyAlignment="1" applyProtection="1">
      <alignment vertical="center"/>
      <protection locked="0"/>
    </xf>
    <xf numFmtId="4" fontId="21" fillId="0" borderId="22" xfId="0" applyNumberFormat="1" applyFont="1" applyBorder="1" applyAlignment="1" applyProtection="1">
      <alignment vertical="center"/>
    </xf>
    <xf numFmtId="0" fontId="22" fillId="2" borderId="14" xfId="0" applyFont="1" applyFill="1" applyBorder="1" applyAlignment="1" applyProtection="1">
      <alignment horizontal="left" vertical="center"/>
      <protection locked="0"/>
    </xf>
    <xf numFmtId="0" fontId="22" fillId="0" borderId="0" xfId="0" applyFont="1" applyBorder="1" applyAlignment="1" applyProtection="1">
      <alignment horizontal="center" vertical="center"/>
    </xf>
    <xf numFmtId="4" fontId="22" fillId="0" borderId="0" xfId="0" applyNumberFormat="1" applyFont="1" applyBorder="1" applyAlignment="1" applyProtection="1">
      <alignment vertical="center"/>
    </xf>
    <xf numFmtId="166" fontId="22" fillId="0" borderId="0" xfId="0" applyNumberFormat="1" applyFont="1" applyBorder="1" applyAlignment="1" applyProtection="1">
      <alignment vertical="center"/>
    </xf>
    <xf numFmtId="166" fontId="22" fillId="0" borderId="15" xfId="0" applyNumberFormat="1" applyFont="1" applyBorder="1" applyAlignment="1" applyProtection="1">
      <alignment vertical="center"/>
    </xf>
    <xf numFmtId="0" fontId="21" fillId="0" borderId="0" xfId="0" applyFont="1" applyAlignment="1">
      <alignment horizontal="left" vertical="center"/>
    </xf>
    <xf numFmtId="4" fontId="0" fillId="0" borderId="0" xfId="0" applyNumberFormat="1" applyFont="1" applyAlignment="1">
      <alignment vertical="center"/>
    </xf>
    <xf numFmtId="0" fontId="34" fillId="0" borderId="0" xfId="0" applyFont="1" applyAlignment="1" applyProtection="1">
      <alignment horizontal="left" vertical="center"/>
    </xf>
    <xf numFmtId="0" fontId="35" fillId="0" borderId="0" xfId="1" applyFont="1" applyAlignment="1" applyProtection="1">
      <alignmen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36" fillId="0" borderId="0" xfId="0" applyFont="1" applyAlignment="1" applyProtection="1">
      <alignment horizontal="left" vertical="center"/>
    </xf>
    <xf numFmtId="0" fontId="37" fillId="0" borderId="0" xfId="0" applyFont="1" applyAlignment="1" applyProtection="1">
      <alignment vertical="center" wrapText="1"/>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22" xfId="0" applyFont="1" applyBorder="1" applyAlignment="1" applyProtection="1">
      <alignment horizontal="center" vertical="center"/>
    </xf>
    <xf numFmtId="49" fontId="38" fillId="0" borderId="22" xfId="0" applyNumberFormat="1" applyFont="1" applyBorder="1" applyAlignment="1" applyProtection="1">
      <alignment horizontal="left" vertical="center" wrapText="1"/>
    </xf>
    <xf numFmtId="0" fontId="38" fillId="0" borderId="22" xfId="0" applyFont="1" applyBorder="1" applyAlignment="1" applyProtection="1">
      <alignment horizontal="left" vertical="center" wrapText="1"/>
    </xf>
    <xf numFmtId="0" fontId="38" fillId="0" borderId="22" xfId="0" applyFont="1" applyBorder="1" applyAlignment="1" applyProtection="1">
      <alignment horizontal="center" vertical="center" wrapText="1"/>
    </xf>
    <xf numFmtId="167" fontId="38" fillId="0" borderId="22" xfId="0" applyNumberFormat="1" applyFont="1" applyBorder="1" applyAlignment="1" applyProtection="1">
      <alignment vertical="center"/>
    </xf>
    <xf numFmtId="4" fontId="38" fillId="2" borderId="22" xfId="0" applyNumberFormat="1" applyFont="1" applyFill="1" applyBorder="1" applyAlignment="1" applyProtection="1">
      <alignment vertical="center"/>
      <protection locked="0"/>
    </xf>
    <xf numFmtId="0" fontId="39" fillId="0" borderId="22" xfId="0" applyFont="1" applyBorder="1" applyAlignment="1" applyProtection="1">
      <alignment vertical="center"/>
    </xf>
    <xf numFmtId="4" fontId="38" fillId="0" borderId="22" xfId="0" applyNumberFormat="1" applyFont="1" applyBorder="1" applyAlignment="1" applyProtection="1">
      <alignment vertical="center"/>
    </xf>
    <xf numFmtId="0" fontId="39" fillId="0" borderId="3" xfId="0" applyFont="1" applyBorder="1" applyAlignment="1">
      <alignment vertical="center"/>
    </xf>
    <xf numFmtId="0" fontId="38" fillId="2" borderId="14" xfId="0" applyFont="1" applyFill="1" applyBorder="1" applyAlignment="1" applyProtection="1">
      <alignment horizontal="left" vertical="center"/>
      <protection locked="0"/>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9" fillId="0" borderId="19" xfId="0" applyFont="1" applyBorder="1" applyAlignment="1" applyProtection="1">
      <alignment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20" fillId="0" borderId="0" xfId="0" applyFont="1" applyAlignment="1" applyProtection="1">
      <alignment horizontal="left" vertical="center"/>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22" fillId="2" borderId="19" xfId="0" applyFont="1" applyFill="1" applyBorder="1" applyAlignment="1" applyProtection="1">
      <alignment horizontal="left" vertical="center"/>
      <protection locked="0"/>
    </xf>
    <xf numFmtId="0" fontId="22" fillId="0" borderId="20" xfId="0" applyFont="1" applyBorder="1" applyAlignment="1" applyProtection="1">
      <alignment horizontal="center" vertical="center"/>
    </xf>
    <xf numFmtId="4" fontId="22" fillId="0" borderId="20" xfId="0" applyNumberFormat="1" applyFont="1" applyBorder="1" applyAlignment="1" applyProtection="1">
      <alignment vertical="center"/>
    </xf>
    <xf numFmtId="166" fontId="22" fillId="0" borderId="20" xfId="0" applyNumberFormat="1" applyFont="1" applyBorder="1" applyAlignment="1" applyProtection="1">
      <alignment vertical="center"/>
    </xf>
    <xf numFmtId="166" fontId="22" fillId="0" borderId="21" xfId="0" applyNumberFormat="1" applyFont="1" applyBorder="1" applyAlignment="1" applyProtection="1">
      <alignment vertical="center"/>
    </xf>
    <xf numFmtId="0" fontId="38" fillId="2" borderId="19" xfId="0" applyFont="1" applyFill="1" applyBorder="1" applyAlignment="1" applyProtection="1">
      <alignment horizontal="left" vertical="center"/>
      <protection locked="0"/>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styles" Target="styles.xml" /><Relationship Id="rId16" Type="http://schemas.openxmlformats.org/officeDocument/2006/relationships/theme" Target="theme/theme1.xml" /><Relationship Id="rId17" Type="http://schemas.openxmlformats.org/officeDocument/2006/relationships/calcChain" Target="calcChain.xml" /><Relationship Id="rId1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hyperlink" Target="https://podminky.urs.cz/item/CS_URS_2024_02/122251101" TargetMode="External" /><Relationship Id="rId2" Type="http://schemas.openxmlformats.org/officeDocument/2006/relationships/hyperlink" Target="https://podminky.urs.cz/item/CS_URS_2024_02/162351103" TargetMode="External" /><Relationship Id="rId3" Type="http://schemas.openxmlformats.org/officeDocument/2006/relationships/hyperlink" Target="https://podminky.urs.cz/item/CS_URS_2024_02/271532212" TargetMode="External" /><Relationship Id="rId4" Type="http://schemas.openxmlformats.org/officeDocument/2006/relationships/hyperlink" Target="https://podminky.urs.cz/item/CS_URS_2024_02/271532213" TargetMode="External" /><Relationship Id="rId5" Type="http://schemas.openxmlformats.org/officeDocument/2006/relationships/hyperlink" Target="https://podminky.urs.cz/item/CS_URS_2024_02/273313611" TargetMode="External" /><Relationship Id="rId6" Type="http://schemas.openxmlformats.org/officeDocument/2006/relationships/hyperlink" Target="https://podminky.urs.cz/item/CS_URS_2024_02/273351121" TargetMode="External" /><Relationship Id="rId7" Type="http://schemas.openxmlformats.org/officeDocument/2006/relationships/hyperlink" Target="https://podminky.urs.cz/item/CS_URS_2024_02/273351122" TargetMode="External" /><Relationship Id="rId8" Type="http://schemas.openxmlformats.org/officeDocument/2006/relationships/hyperlink" Target="https://podminky.urs.cz/item/CS_URS_2024_02/275313611" TargetMode="External" /><Relationship Id="rId9" Type="http://schemas.openxmlformats.org/officeDocument/2006/relationships/hyperlink" Target="https://podminky.urs.cz/item/CS_URS_2024_02/596811311" TargetMode="External" /><Relationship Id="rId10" Type="http://schemas.openxmlformats.org/officeDocument/2006/relationships/hyperlink" Target="https://podminky.urs.cz/item/CS_URS_2024_02/998225111" TargetMode="External" /><Relationship Id="rId11" Type="http://schemas.openxmlformats.org/officeDocument/2006/relationships/hyperlink" Target="https://podminky.urs.cz/item/CS_URS_2024_02/998225192" TargetMode="External" /><Relationship Id="rId12" Type="http://schemas.openxmlformats.org/officeDocument/2006/relationships/hyperlink" Target="https://podminky.urs.cz/item/CS_URS_2024_02/762713121" TargetMode="External" /><Relationship Id="rId13" Type="http://schemas.openxmlformats.org/officeDocument/2006/relationships/hyperlink" Target="https://podminky.urs.cz/item/CS_URS_2024_02/762713131" TargetMode="External" /><Relationship Id="rId14" Type="http://schemas.openxmlformats.org/officeDocument/2006/relationships/hyperlink" Target="https://podminky.urs.cz/item/CS_URS_2024_02/762951002" TargetMode="External" /><Relationship Id="rId15" Type="http://schemas.openxmlformats.org/officeDocument/2006/relationships/hyperlink" Target="https://podminky.urs.cz/item/CS_URS_2024_02/762952014" TargetMode="External" /><Relationship Id="rId16" Type="http://schemas.openxmlformats.org/officeDocument/2006/relationships/hyperlink" Target="https://podminky.urs.cz/item/CS_URS_2024_02/998762101" TargetMode="External" /><Relationship Id="rId17" Type="http://schemas.openxmlformats.org/officeDocument/2006/relationships/hyperlink" Target="https://podminky.urs.cz/item/CS_URS_2024_02/783268111" TargetMode="External" /><Relationship Id="rId18" Type="http://schemas.openxmlformats.org/officeDocument/2006/relationships/hyperlink" Target="https://podminky.urs.cz/item/CS_URS_2024_02/783201201" TargetMode="External" /><Relationship Id="rId19" Type="http://schemas.openxmlformats.org/officeDocument/2006/relationships/hyperlink" Target="https://podminky.urs.cz/item/CS_URS_2024_02/783223021R" TargetMode="External" /><Relationship Id="rId20" Type="http://schemas.openxmlformats.org/officeDocument/2006/relationships/hyperlink" Target="https://podminky.urs.cz/item/CS_URS_2024_02/783268221" TargetMode="External" /><Relationship Id="rId2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hyperlink" Target="https://podminky.urs.cz/item/CS_URS_2024_02/113107311" TargetMode="External" /><Relationship Id="rId2" Type="http://schemas.openxmlformats.org/officeDocument/2006/relationships/hyperlink" Target="https://podminky.urs.cz/item/CS_URS_2024_02/113107321" TargetMode="External" /><Relationship Id="rId3" Type="http://schemas.openxmlformats.org/officeDocument/2006/relationships/hyperlink" Target="https://podminky.urs.cz/item/CS_URS_2024_02/113107330" TargetMode="External" /><Relationship Id="rId4" Type="http://schemas.openxmlformats.org/officeDocument/2006/relationships/hyperlink" Target="https://podminky.urs.cz/item/CS_URS_2024_02/113107331" TargetMode="External" /><Relationship Id="rId5" Type="http://schemas.openxmlformats.org/officeDocument/2006/relationships/hyperlink" Target="https://podminky.urs.cz/item/CS_URS_2024_02/113107341" TargetMode="External" /><Relationship Id="rId6" Type="http://schemas.openxmlformats.org/officeDocument/2006/relationships/hyperlink" Target="https://podminky.urs.cz/item/CS_URS_2024_02/113202111" TargetMode="External" /><Relationship Id="rId7" Type="http://schemas.openxmlformats.org/officeDocument/2006/relationships/hyperlink" Target="https://podminky.urs.cz/item/CS_URS_2024_02/174151101" TargetMode="External" /><Relationship Id="rId8" Type="http://schemas.openxmlformats.org/officeDocument/2006/relationships/hyperlink" Target="https://podminky.urs.cz/item/CS_URS_2024_02/997221561" TargetMode="External" /><Relationship Id="rId9" Type="http://schemas.openxmlformats.org/officeDocument/2006/relationships/hyperlink" Target="https://podminky.urs.cz/item/CS_URS_2024_02/997221569" TargetMode="External" /><Relationship Id="rId10" Type="http://schemas.openxmlformats.org/officeDocument/2006/relationships/hyperlink" Target="https://podminky.urs.cz/item/CS_URS_2024_02/997221615" TargetMode="External" /><Relationship Id="rId11" Type="http://schemas.openxmlformats.org/officeDocument/2006/relationships/hyperlink" Target="https://podminky.urs.cz/item/CS_URS_2024_02/997221645" TargetMode="External" /><Relationship Id="rId12" Type="http://schemas.openxmlformats.org/officeDocument/2006/relationships/hyperlink" Target="https://podminky.urs.cz/item/CS_URS_2024_02/997221655" TargetMode="External" /><Relationship Id="rId13"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hyperlink" Target="https://podminky.urs.cz/item/CS_URS_2024_02/122251103" TargetMode="External" /><Relationship Id="rId2" Type="http://schemas.openxmlformats.org/officeDocument/2006/relationships/hyperlink" Target="https://podminky.urs.cz/item/CS_URS_2024_02/162651112" TargetMode="External" /><Relationship Id="rId3" Type="http://schemas.openxmlformats.org/officeDocument/2006/relationships/hyperlink" Target="https://podminky.urs.cz/item/CS_URS_2024_02/171201221" TargetMode="External" /><Relationship Id="rId4" Type="http://schemas.openxmlformats.org/officeDocument/2006/relationships/hyperlink" Target="https://podminky.urs.cz/item/CS_URS_2024_02/181951112" TargetMode="External" /><Relationship Id="rId5" Type="http://schemas.openxmlformats.org/officeDocument/2006/relationships/hyperlink" Target="https://podminky.urs.cz/item/CS_URS_2024_02/291111111" TargetMode="External" /><Relationship Id="rId6" Type="http://schemas.openxmlformats.org/officeDocument/2006/relationships/hyperlink" Target="https://podminky.urs.cz/item/CS_URS_2024_02/596811122" TargetMode="External" /><Relationship Id="rId7" Type="http://schemas.openxmlformats.org/officeDocument/2006/relationships/hyperlink" Target="https://podminky.urs.cz/item/CS_URS_2024_02/916231213" TargetMode="External" /><Relationship Id="rId8" Type="http://schemas.openxmlformats.org/officeDocument/2006/relationships/hyperlink" Target="https://podminky.urs.cz/item/CS_URS_2024_02/998223011" TargetMode="External" /><Relationship Id="rId9" Type="http://schemas.openxmlformats.org/officeDocument/2006/relationships/hyperlink" Target="https://podminky.urs.cz/item/CS_URS_2024_02/998223092" TargetMode="External" /><Relationship Id="rId10"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hyperlink" Target="https://podminky.urs.cz/item/CS_URS_2025_01/122251101" TargetMode="External" /><Relationship Id="rId2" Type="http://schemas.openxmlformats.org/officeDocument/2006/relationships/hyperlink" Target="https://podminky.urs.cz/item/CS_URS_2025_01/162251102" TargetMode="External" /><Relationship Id="rId3" Type="http://schemas.openxmlformats.org/officeDocument/2006/relationships/hyperlink" Target="https://podminky.urs.cz/item/CS_URS_2025_01/271532212" TargetMode="External" /><Relationship Id="rId4" Type="http://schemas.openxmlformats.org/officeDocument/2006/relationships/hyperlink" Target="https://podminky.urs.cz/item/CS_URS_2025_01/275313611" TargetMode="External" /><Relationship Id="rId5" Type="http://schemas.openxmlformats.org/officeDocument/2006/relationships/hyperlink" Target="https://podminky.urs.cz/item/CS_URS_2025_01/998011001" TargetMode="External" /><Relationship Id="rId6" Type="http://schemas.openxmlformats.org/officeDocument/2006/relationships/hyperlink" Target="https://podminky.urs.cz/item/CS_URS_2025_01/998011016" TargetMode="External" /><Relationship Id="rId7" Type="http://schemas.openxmlformats.org/officeDocument/2006/relationships/hyperlink" Target="https://podminky.urs.cz/item/CS_URS_2025_01/762713121" TargetMode="External" /><Relationship Id="rId8" Type="http://schemas.openxmlformats.org/officeDocument/2006/relationships/hyperlink" Target="https://podminky.urs.cz/item/CS_URS_2025_01/998762101" TargetMode="External" /><Relationship Id="rId9" Type="http://schemas.openxmlformats.org/officeDocument/2006/relationships/hyperlink" Target="https://podminky.urs.cz/item/CS_URS_2025_01/783201201" TargetMode="External" /><Relationship Id="rId10" Type="http://schemas.openxmlformats.org/officeDocument/2006/relationships/hyperlink" Target="https://podminky.urs.cz/item/CS_URS_2025_01/783223021R" TargetMode="External" /><Relationship Id="rId11" Type="http://schemas.openxmlformats.org/officeDocument/2006/relationships/hyperlink" Target="https://podminky.urs.cz/item/CS_URS_2025_01/783268111" TargetMode="External" /><Relationship Id="rId12"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hyperlink" Target="https://podminky.urs.cz/item/CS_URS_2025_01/953965117" TargetMode="External" /><Relationship Id="rId2" Type="http://schemas.openxmlformats.org/officeDocument/2006/relationships/hyperlink" Target="https://podminky.urs.cz/item/CS_URS_2025_01/762713131" TargetMode="External" /><Relationship Id="rId3" Type="http://schemas.openxmlformats.org/officeDocument/2006/relationships/hyperlink" Target="https://podminky.urs.cz/item/CS_URS_2025_01/998762101" TargetMode="External" /><Relationship Id="rId4" Type="http://schemas.openxmlformats.org/officeDocument/2006/relationships/hyperlink" Target="https://podminky.urs.cz/item/CS_URS_2025_01/783201201" TargetMode="External" /><Relationship Id="rId5" Type="http://schemas.openxmlformats.org/officeDocument/2006/relationships/hyperlink" Target="https://podminky.urs.cz/item/CS_URS_2025_01/783223021R" TargetMode="External" /><Relationship Id="rId6" Type="http://schemas.openxmlformats.org/officeDocument/2006/relationships/hyperlink" Target="https://podminky.urs.cz/item/CS_URS_2025_01/783268111" TargetMode="External" /><Relationship Id="rId7"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hyperlink" Target="https://podminky.urs.cz/item/CS_URS_2024_02/122251101" TargetMode="External" /><Relationship Id="rId2" Type="http://schemas.openxmlformats.org/officeDocument/2006/relationships/hyperlink" Target="https://podminky.urs.cz/item/CS_URS_2024_02/162251102" TargetMode="External" /><Relationship Id="rId3" Type="http://schemas.openxmlformats.org/officeDocument/2006/relationships/hyperlink" Target="https://podminky.urs.cz/item/CS_URS_2024_02/213141111" TargetMode="External" /><Relationship Id="rId4" Type="http://schemas.openxmlformats.org/officeDocument/2006/relationships/hyperlink" Target="https://podminky.urs.cz/item/CS_URS_2024_02/271532212" TargetMode="External" /><Relationship Id="rId5" Type="http://schemas.openxmlformats.org/officeDocument/2006/relationships/hyperlink" Target="https://podminky.urs.cz/item/CS_URS_2024_02/274313611" TargetMode="External" /><Relationship Id="rId6" Type="http://schemas.openxmlformats.org/officeDocument/2006/relationships/hyperlink" Target="https://podminky.urs.cz/item/CS_URS_2024_02/279113131" TargetMode="External" /><Relationship Id="rId7" Type="http://schemas.openxmlformats.org/officeDocument/2006/relationships/hyperlink" Target="https://podminky.urs.cz/item/CS_URS_2024_02/596811311" TargetMode="External" /><Relationship Id="rId8" Type="http://schemas.openxmlformats.org/officeDocument/2006/relationships/hyperlink" Target="https://podminky.urs.cz/item/CS_URS_2024_02/998231311" TargetMode="External" /><Relationship Id="rId9" Type="http://schemas.openxmlformats.org/officeDocument/2006/relationships/hyperlink" Target="https://podminky.urs.cz/item/CS_URS_2024_02/783201201" TargetMode="External" /><Relationship Id="rId10" Type="http://schemas.openxmlformats.org/officeDocument/2006/relationships/hyperlink" Target="https://podminky.urs.cz/item/CS_URS_2024_02/783223021R" TargetMode="External" /><Relationship Id="rId11" Type="http://schemas.openxmlformats.org/officeDocument/2006/relationships/hyperlink" Target="https://podminky.urs.cz/item/CS_URS_2024_02/783268111" TargetMode="External" /><Relationship Id="rId12"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hyperlink" Target="https://podminky.urs.cz/item/CS_URS_2024_02/122251101" TargetMode="External" /><Relationship Id="rId2" Type="http://schemas.openxmlformats.org/officeDocument/2006/relationships/hyperlink" Target="https://podminky.urs.cz/item/CS_URS_2024_02/162251102" TargetMode="External" /><Relationship Id="rId3" Type="http://schemas.openxmlformats.org/officeDocument/2006/relationships/hyperlink" Target="https://podminky.urs.cz/item/CS_URS_2024_02/271532212" TargetMode="External" /><Relationship Id="rId4" Type="http://schemas.openxmlformats.org/officeDocument/2006/relationships/hyperlink" Target="https://podminky.urs.cz/item/CS_URS_2024_02/275313611" TargetMode="External" /><Relationship Id="rId5" Type="http://schemas.openxmlformats.org/officeDocument/2006/relationships/hyperlink" Target="https://podminky.urs.cz/item/CS_URS_2024_02/998011001" TargetMode="External" /><Relationship Id="rId6" Type="http://schemas.openxmlformats.org/officeDocument/2006/relationships/hyperlink" Target="https://podminky.urs.cz/item/CS_URS_2024_02/998011016" TargetMode="External" /><Relationship Id="rId7"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hyperlink" Target="https://podminky.urs.cz/item/CS_URS_2024_02/131151343" TargetMode="External" /><Relationship Id="rId2" Type="http://schemas.openxmlformats.org/officeDocument/2006/relationships/hyperlink" Target="https://podminky.urs.cz/item/CS_URS_2024_02/271532212" TargetMode="External" /><Relationship Id="rId3" Type="http://schemas.openxmlformats.org/officeDocument/2006/relationships/hyperlink" Target="https://podminky.urs.cz/item/CS_URS_2024_02/338171113" TargetMode="External" /><Relationship Id="rId4" Type="http://schemas.openxmlformats.org/officeDocument/2006/relationships/hyperlink" Target="https://podminky.urs.cz/item/CS_URS_2024_02/348101210" TargetMode="External" /><Relationship Id="rId5" Type="http://schemas.openxmlformats.org/officeDocument/2006/relationships/hyperlink" Target="https://podminky.urs.cz/item/CS_URS_2024_02/348171143" TargetMode="External" /><Relationship Id="rId6" Type="http://schemas.openxmlformats.org/officeDocument/2006/relationships/hyperlink" Target="https://podminky.urs.cz/item/CS_URS_2024_02/998232110" TargetMode="External" /><Relationship Id="rId7"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hyperlink" Target="https://podminky.urs.cz/item/CS_URS_2025_01/122251101" TargetMode="External" /><Relationship Id="rId2" Type="http://schemas.openxmlformats.org/officeDocument/2006/relationships/hyperlink" Target="https://podminky.urs.cz/item/CS_URS_2025_01/162251102" TargetMode="External" /><Relationship Id="rId3" Type="http://schemas.openxmlformats.org/officeDocument/2006/relationships/hyperlink" Target="https://podminky.urs.cz/item/CS_URS_2025_01/271532212" TargetMode="External" /><Relationship Id="rId4" Type="http://schemas.openxmlformats.org/officeDocument/2006/relationships/hyperlink" Target="https://podminky.urs.cz/item/CS_URS_2025_01/275313611" TargetMode="External" /><Relationship Id="rId5" Type="http://schemas.openxmlformats.org/officeDocument/2006/relationships/hyperlink" Target="https://podminky.urs.cz/item/CS_URS_2025_01/564221111" TargetMode="External" /><Relationship Id="rId6" Type="http://schemas.openxmlformats.org/officeDocument/2006/relationships/hyperlink" Target="https://podminky.urs.cz/item/CS_URS_2025_01/564750111" TargetMode="External" /><Relationship Id="rId7" Type="http://schemas.openxmlformats.org/officeDocument/2006/relationships/hyperlink" Target="https://podminky.urs.cz/item/CS_URS_2025_01/998225111" TargetMode="External" /><Relationship Id="rId8" Type="http://schemas.openxmlformats.org/officeDocument/2006/relationships/hyperlink" Target="https://podminky.urs.cz/item/CS_URS_2025_01/998225192" TargetMode="External" /><Relationship Id="rId9" Type="http://schemas.openxmlformats.org/officeDocument/2006/relationships/hyperlink" Target="https://podminky.urs.cz/item/CS_URS_2025_01/762713120" TargetMode="External" /><Relationship Id="rId10" Type="http://schemas.openxmlformats.org/officeDocument/2006/relationships/hyperlink" Target="https://podminky.urs.cz/item/CS_URS_2025_01/998762101" TargetMode="External" /><Relationship Id="rId11" Type="http://schemas.openxmlformats.org/officeDocument/2006/relationships/hyperlink" Target="https://podminky.urs.cz/item/CS_URS_2025_01/783201201" TargetMode="External" /><Relationship Id="rId12" Type="http://schemas.openxmlformats.org/officeDocument/2006/relationships/hyperlink" Target="https://podminky.urs.cz/item/CS_URS_2025_01/783223021R" TargetMode="External" /><Relationship Id="rId13" Type="http://schemas.openxmlformats.org/officeDocument/2006/relationships/hyperlink" Target="https://podminky.urs.cz/item/CS_URS_2025_01/783268111" TargetMode="External" /><Relationship Id="rId14"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hyperlink" Target="https://podminky.urs.cz/item/CS_URS_2025_01/131251100" TargetMode="External" /><Relationship Id="rId2" Type="http://schemas.openxmlformats.org/officeDocument/2006/relationships/hyperlink" Target="https://podminky.urs.cz/item/CS_URS_2025_01/271532212" TargetMode="External" /><Relationship Id="rId3" Type="http://schemas.openxmlformats.org/officeDocument/2006/relationships/hyperlink" Target="https://podminky.urs.cz/item/CS_URS_2025_01/275313811" TargetMode="External" /><Relationship Id="rId4" Type="http://schemas.openxmlformats.org/officeDocument/2006/relationships/hyperlink" Target="https://podminky.urs.cz/item/CS_URS_2025_01/998011001" TargetMode="External" /><Relationship Id="rId5"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hyperlink" Target="https://podminky.urs.cz/item/CS_URS_2025_01/181411151" TargetMode="External" /><Relationship Id="rId2" Type="http://schemas.openxmlformats.org/officeDocument/2006/relationships/hyperlink" Target="https://podminky.urs.cz/item/CS_URS_2025_01/183403113" TargetMode="External" /><Relationship Id="rId3" Type="http://schemas.openxmlformats.org/officeDocument/2006/relationships/hyperlink" Target="https://podminky.urs.cz/item/CS_URS_2025_01/183403153" TargetMode="External" /><Relationship Id="rId4" Type="http://schemas.openxmlformats.org/officeDocument/2006/relationships/hyperlink" Target="https://podminky.urs.cz/item/CS_URS_2025_01/183403161" TargetMode="External" /><Relationship Id="rId5" Type="http://schemas.openxmlformats.org/officeDocument/2006/relationships/hyperlink" Target="https://podminky.urs.cz/item/CS_URS_2025_01/184813511" TargetMode="External" /><Relationship Id="rId6" Type="http://schemas.openxmlformats.org/officeDocument/2006/relationships/hyperlink" Target="https://podminky.urs.cz/item/CS_URS_2025_01/185802113" TargetMode="External" /><Relationship Id="rId7" Type="http://schemas.openxmlformats.org/officeDocument/2006/relationships/hyperlink" Target="https://podminky.urs.cz/item/CS_URS_2025_01/998231311" TargetMode="External" /><Relationship Id="rId8"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hyperlink" Target="https://podminky.urs.cz/item/CS_URS_2025_01/183111111" TargetMode="External" /><Relationship Id="rId2" Type="http://schemas.openxmlformats.org/officeDocument/2006/relationships/hyperlink" Target="https://podminky.urs.cz/item/CS_URS_2025_01/183205112" TargetMode="External" /><Relationship Id="rId3" Type="http://schemas.openxmlformats.org/officeDocument/2006/relationships/hyperlink" Target="https://podminky.urs.cz/item/CS_URS_2025_01/183211322" TargetMode="External" /><Relationship Id="rId4" Type="http://schemas.openxmlformats.org/officeDocument/2006/relationships/hyperlink" Target="https://podminky.urs.cz/item/CS_URS_2025_01/183211323" TargetMode="External" /><Relationship Id="rId5" Type="http://schemas.openxmlformats.org/officeDocument/2006/relationships/hyperlink" Target="https://podminky.urs.cz/item/CS_URS_2025_01/184911161" TargetMode="External" /><Relationship Id="rId6" Type="http://schemas.openxmlformats.org/officeDocument/2006/relationships/hyperlink" Target="https://podminky.urs.cz/item/CS_URS_2025_01/184911311" TargetMode="External" /><Relationship Id="rId7" Type="http://schemas.openxmlformats.org/officeDocument/2006/relationships/hyperlink" Target="https://podminky.urs.cz/item/CS_URS_2025_01/184911421" TargetMode="External" /><Relationship Id="rId8" Type="http://schemas.openxmlformats.org/officeDocument/2006/relationships/hyperlink" Target="https://podminky.urs.cz/item/CS_URS_2025_01/185802112" TargetMode="External" /><Relationship Id="rId9" Type="http://schemas.openxmlformats.org/officeDocument/2006/relationships/hyperlink" Target="https://podminky.urs.cz/item/CS_URS_2025_01/185802113" TargetMode="External" /><Relationship Id="rId10" Type="http://schemas.openxmlformats.org/officeDocument/2006/relationships/hyperlink" Target="https://podminky.urs.cz/item/CS_URS_2025_01/916371211" TargetMode="External" /><Relationship Id="rId11" Type="http://schemas.openxmlformats.org/officeDocument/2006/relationships/hyperlink" Target="https://podminky.urs.cz/item/CS_URS_2025_01/998231311" TargetMode="External" /><Relationship Id="rId12"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hyperlink" Target="https://podminky.urs.cz/item/CS_URS_2025_01/183101215" TargetMode="External" /><Relationship Id="rId2" Type="http://schemas.openxmlformats.org/officeDocument/2006/relationships/hyperlink" Target="https://podminky.urs.cz/item/CS_URS_2025_01/183101221" TargetMode="External" /><Relationship Id="rId3" Type="http://schemas.openxmlformats.org/officeDocument/2006/relationships/hyperlink" Target="https://podminky.urs.cz/item/CS_URS_2025_01/183111112" TargetMode="External" /><Relationship Id="rId4" Type="http://schemas.openxmlformats.org/officeDocument/2006/relationships/hyperlink" Target="https://podminky.urs.cz/item/CS_URS_2025_01/183111212" TargetMode="External" /><Relationship Id="rId5" Type="http://schemas.openxmlformats.org/officeDocument/2006/relationships/hyperlink" Target="https://podminky.urs.cz/item/CS_URS_2025_01/184102111" TargetMode="External" /><Relationship Id="rId6" Type="http://schemas.openxmlformats.org/officeDocument/2006/relationships/hyperlink" Target="https://podminky.urs.cz/item/CS_URS_2025_01/184102113" TargetMode="External" /><Relationship Id="rId7" Type="http://schemas.openxmlformats.org/officeDocument/2006/relationships/hyperlink" Target="https://podminky.urs.cz/item/CS_URS_2025_01/184102116" TargetMode="External" /><Relationship Id="rId8" Type="http://schemas.openxmlformats.org/officeDocument/2006/relationships/hyperlink" Target="https://podminky.urs.cz/item/CS_URS_2025_01/184215112" TargetMode="External" /><Relationship Id="rId9" Type="http://schemas.openxmlformats.org/officeDocument/2006/relationships/hyperlink" Target="https://podminky.urs.cz/item/CS_URS_2025_01/184215133" TargetMode="External" /><Relationship Id="rId10" Type="http://schemas.openxmlformats.org/officeDocument/2006/relationships/hyperlink" Target="https://podminky.urs.cz/item/CS_URS_2025_01/184215412" TargetMode="External" /><Relationship Id="rId11" Type="http://schemas.openxmlformats.org/officeDocument/2006/relationships/hyperlink" Target="https://podminky.urs.cz/item/CS_URS_2025_01/184911421" TargetMode="External" /><Relationship Id="rId12" Type="http://schemas.openxmlformats.org/officeDocument/2006/relationships/hyperlink" Target="https://podminky.urs.cz/item/CS_URS_2025_01/185802113" TargetMode="External" /><Relationship Id="rId13" Type="http://schemas.openxmlformats.org/officeDocument/2006/relationships/hyperlink" Target="https://podminky.urs.cz/item/CS_URS_2025_01/998231311" TargetMode="External" /><Relationship Id="rId14" Type="http://schemas.openxmlformats.org/officeDocument/2006/relationships/drawing" Target="../drawings/drawing14.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hidden="1" customWidth="1"/>
    <col min="44" max="44" width="13.66016" style="1" customWidth="1"/>
    <col min="45" max="45" width="25.83203" style="1" hidden="1" customWidth="1"/>
    <col min="46" max="46" width="25.83203" style="1" hidden="1" customWidth="1"/>
    <col min="47" max="47" width="25.83203" style="1" hidden="1" customWidth="1"/>
    <col min="48" max="48" width="25.83203" style="1" hidden="1" customWidth="1"/>
    <col min="49" max="49" width="25.83203" style="1" hidden="1" customWidth="1"/>
    <col min="50" max="50" width="21.66016" style="1" hidden="1" customWidth="1"/>
    <col min="51" max="51" width="21.66016" style="1" hidden="1" customWidth="1"/>
    <col min="52" max="52" width="25" style="1" hidden="1" customWidth="1"/>
    <col min="53" max="53" width="25" style="1" hidden="1" customWidth="1"/>
    <col min="54" max="54" width="21.66016" style="1" hidden="1" customWidth="1"/>
    <col min="55" max="55" width="19.16016" style="1" hidden="1" customWidth="1"/>
    <col min="56" max="56" width="25" style="1" hidden="1" customWidth="1"/>
    <col min="57" max="57" width="21.66016" style="1" hidden="1" customWidth="1"/>
    <col min="58" max="58" width="19.16016" style="1" hidden="1" customWidth="1"/>
    <col min="59" max="59"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5" t="s">
        <v>0</v>
      </c>
      <c r="AZ1" s="15" t="s">
        <v>1</v>
      </c>
      <c r="BA1" s="15" t="s">
        <v>2</v>
      </c>
      <c r="BB1" s="15" t="s">
        <v>3</v>
      </c>
      <c r="BT1" s="15" t="s">
        <v>4</v>
      </c>
      <c r="BU1" s="15" t="s">
        <v>5</v>
      </c>
      <c r="BV1" s="15" t="s">
        <v>6</v>
      </c>
    </row>
    <row r="2" s="1" customFormat="1" ht="36.96" customHeight="1">
      <c r="AR2" s="1"/>
      <c r="AS2" s="1"/>
      <c r="AT2" s="1"/>
      <c r="AU2" s="1"/>
      <c r="AV2" s="1"/>
      <c r="AW2" s="1"/>
      <c r="AX2" s="1"/>
      <c r="AY2" s="1"/>
      <c r="AZ2" s="1"/>
      <c r="BA2" s="1"/>
      <c r="BB2" s="1"/>
      <c r="BC2" s="1"/>
      <c r="BD2" s="1"/>
      <c r="BE2" s="1"/>
      <c r="BF2" s="1"/>
      <c r="BG2" s="1"/>
      <c r="BS2" s="16" t="s">
        <v>7</v>
      </c>
      <c r="BT2" s="16" t="s">
        <v>8</v>
      </c>
    </row>
    <row r="3" s="1" customFormat="1" ht="6.96" customHeight="1">
      <c r="B3" s="17"/>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9"/>
      <c r="BS3" s="16" t="s">
        <v>7</v>
      </c>
      <c r="BT3" s="16" t="s">
        <v>9</v>
      </c>
    </row>
    <row r="4" s="1" customFormat="1" ht="24.96" customHeight="1">
      <c r="B4" s="20"/>
      <c r="C4" s="21"/>
      <c r="D4" s="22" t="s">
        <v>10</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19"/>
      <c r="AS4" s="23" t="s">
        <v>11</v>
      </c>
      <c r="BG4" s="24" t="s">
        <v>12</v>
      </c>
      <c r="BS4" s="16" t="s">
        <v>13</v>
      </c>
    </row>
    <row r="5" s="1" customFormat="1" ht="12" customHeight="1">
      <c r="B5" s="20"/>
      <c r="C5" s="21"/>
      <c r="D5" s="25" t="s">
        <v>14</v>
      </c>
      <c r="E5" s="21"/>
      <c r="F5" s="21"/>
      <c r="G5" s="21"/>
      <c r="H5" s="21"/>
      <c r="I5" s="21"/>
      <c r="J5" s="21"/>
      <c r="K5" s="26" t="s">
        <v>15</v>
      </c>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19"/>
      <c r="BG5" s="27" t="s">
        <v>16</v>
      </c>
      <c r="BS5" s="16" t="s">
        <v>7</v>
      </c>
    </row>
    <row r="6" s="1" customFormat="1" ht="36.96" customHeight="1">
      <c r="B6" s="20"/>
      <c r="C6" s="21"/>
      <c r="D6" s="28" t="s">
        <v>17</v>
      </c>
      <c r="E6" s="21"/>
      <c r="F6" s="21"/>
      <c r="G6" s="21"/>
      <c r="H6" s="21"/>
      <c r="I6" s="21"/>
      <c r="J6" s="21"/>
      <c r="K6" s="29" t="s">
        <v>18</v>
      </c>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19"/>
      <c r="BG6" s="30"/>
      <c r="BS6" s="16" t="s">
        <v>7</v>
      </c>
    </row>
    <row r="7" s="1" customFormat="1" ht="12" customHeight="1">
      <c r="B7" s="20"/>
      <c r="C7" s="21"/>
      <c r="D7" s="31" t="s">
        <v>19</v>
      </c>
      <c r="E7" s="21"/>
      <c r="F7" s="21"/>
      <c r="G7" s="21"/>
      <c r="H7" s="21"/>
      <c r="I7" s="21"/>
      <c r="J7" s="21"/>
      <c r="K7" s="26" t="s">
        <v>1</v>
      </c>
      <c r="L7" s="21"/>
      <c r="M7" s="21"/>
      <c r="N7" s="21"/>
      <c r="O7" s="21"/>
      <c r="P7" s="21"/>
      <c r="Q7" s="21"/>
      <c r="R7" s="21"/>
      <c r="S7" s="21"/>
      <c r="T7" s="21"/>
      <c r="U7" s="21"/>
      <c r="V7" s="21"/>
      <c r="W7" s="21"/>
      <c r="X7" s="21"/>
      <c r="Y7" s="21"/>
      <c r="Z7" s="21"/>
      <c r="AA7" s="21"/>
      <c r="AB7" s="21"/>
      <c r="AC7" s="21"/>
      <c r="AD7" s="21"/>
      <c r="AE7" s="21"/>
      <c r="AF7" s="21"/>
      <c r="AG7" s="21"/>
      <c r="AH7" s="21"/>
      <c r="AI7" s="21"/>
      <c r="AJ7" s="21"/>
      <c r="AK7" s="31" t="s">
        <v>20</v>
      </c>
      <c r="AL7" s="21"/>
      <c r="AM7" s="21"/>
      <c r="AN7" s="26" t="s">
        <v>1</v>
      </c>
      <c r="AO7" s="21"/>
      <c r="AP7" s="21"/>
      <c r="AQ7" s="21"/>
      <c r="AR7" s="19"/>
      <c r="BG7" s="30"/>
      <c r="BS7" s="16" t="s">
        <v>7</v>
      </c>
    </row>
    <row r="8" s="1" customFormat="1" ht="12" customHeight="1">
      <c r="B8" s="20"/>
      <c r="C8" s="21"/>
      <c r="D8" s="31" t="s">
        <v>21</v>
      </c>
      <c r="E8" s="21"/>
      <c r="F8" s="21"/>
      <c r="G8" s="21"/>
      <c r="H8" s="21"/>
      <c r="I8" s="21"/>
      <c r="J8" s="21"/>
      <c r="K8" s="26" t="s">
        <v>22</v>
      </c>
      <c r="L8" s="21"/>
      <c r="M8" s="21"/>
      <c r="N8" s="21"/>
      <c r="O8" s="21"/>
      <c r="P8" s="21"/>
      <c r="Q8" s="21"/>
      <c r="R8" s="21"/>
      <c r="S8" s="21"/>
      <c r="T8" s="21"/>
      <c r="U8" s="21"/>
      <c r="V8" s="21"/>
      <c r="W8" s="21"/>
      <c r="X8" s="21"/>
      <c r="Y8" s="21"/>
      <c r="Z8" s="21"/>
      <c r="AA8" s="21"/>
      <c r="AB8" s="21"/>
      <c r="AC8" s="21"/>
      <c r="AD8" s="21"/>
      <c r="AE8" s="21"/>
      <c r="AF8" s="21"/>
      <c r="AG8" s="21"/>
      <c r="AH8" s="21"/>
      <c r="AI8" s="21"/>
      <c r="AJ8" s="21"/>
      <c r="AK8" s="31" t="s">
        <v>23</v>
      </c>
      <c r="AL8" s="21"/>
      <c r="AM8" s="21"/>
      <c r="AN8" s="32" t="s">
        <v>24</v>
      </c>
      <c r="AO8" s="21"/>
      <c r="AP8" s="21"/>
      <c r="AQ8" s="21"/>
      <c r="AR8" s="19"/>
      <c r="BG8" s="30"/>
      <c r="BS8" s="16" t="s">
        <v>7</v>
      </c>
    </row>
    <row r="9" s="1" customFormat="1" ht="14.4" customHeight="1">
      <c r="B9" s="20"/>
      <c r="C9" s="21"/>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19"/>
      <c r="BG9" s="30"/>
      <c r="BS9" s="16" t="s">
        <v>7</v>
      </c>
    </row>
    <row r="10" s="1" customFormat="1" ht="12" customHeight="1">
      <c r="B10" s="20"/>
      <c r="C10" s="21"/>
      <c r="D10" s="31" t="s">
        <v>25</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31" t="s">
        <v>26</v>
      </c>
      <c r="AL10" s="21"/>
      <c r="AM10" s="21"/>
      <c r="AN10" s="26" t="s">
        <v>27</v>
      </c>
      <c r="AO10" s="21"/>
      <c r="AP10" s="21"/>
      <c r="AQ10" s="21"/>
      <c r="AR10" s="19"/>
      <c r="BG10" s="30"/>
      <c r="BS10" s="16" t="s">
        <v>7</v>
      </c>
    </row>
    <row r="11" s="1" customFormat="1" ht="18.48" customHeight="1">
      <c r="B11" s="20"/>
      <c r="C11" s="21"/>
      <c r="D11" s="21"/>
      <c r="E11" s="26" t="s">
        <v>28</v>
      </c>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31" t="s">
        <v>29</v>
      </c>
      <c r="AL11" s="21"/>
      <c r="AM11" s="21"/>
      <c r="AN11" s="26" t="s">
        <v>1</v>
      </c>
      <c r="AO11" s="21"/>
      <c r="AP11" s="21"/>
      <c r="AQ11" s="21"/>
      <c r="AR11" s="19"/>
      <c r="BG11" s="30"/>
      <c r="BS11" s="16" t="s">
        <v>7</v>
      </c>
    </row>
    <row r="12" s="1" customFormat="1" ht="6.96" customHeight="1">
      <c r="B12" s="20"/>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19"/>
      <c r="BG12" s="30"/>
      <c r="BS12" s="16" t="s">
        <v>7</v>
      </c>
    </row>
    <row r="13" s="1" customFormat="1" ht="12" customHeight="1">
      <c r="B13" s="20"/>
      <c r="C13" s="21"/>
      <c r="D13" s="31" t="s">
        <v>30</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31" t="s">
        <v>26</v>
      </c>
      <c r="AL13" s="21"/>
      <c r="AM13" s="21"/>
      <c r="AN13" s="33" t="s">
        <v>31</v>
      </c>
      <c r="AO13" s="21"/>
      <c r="AP13" s="21"/>
      <c r="AQ13" s="21"/>
      <c r="AR13" s="19"/>
      <c r="BG13" s="30"/>
      <c r="BS13" s="16" t="s">
        <v>7</v>
      </c>
    </row>
    <row r="14">
      <c r="B14" s="20"/>
      <c r="C14" s="21"/>
      <c r="D14" s="21"/>
      <c r="E14" s="33" t="s">
        <v>31</v>
      </c>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1" t="s">
        <v>29</v>
      </c>
      <c r="AL14" s="21"/>
      <c r="AM14" s="21"/>
      <c r="AN14" s="33" t="s">
        <v>31</v>
      </c>
      <c r="AO14" s="21"/>
      <c r="AP14" s="21"/>
      <c r="AQ14" s="21"/>
      <c r="AR14" s="19"/>
      <c r="BG14" s="30"/>
      <c r="BS14" s="16" t="s">
        <v>7</v>
      </c>
    </row>
    <row r="15" s="1" customFormat="1" ht="6.96" customHeight="1">
      <c r="B15" s="20"/>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19"/>
      <c r="BG15" s="30"/>
      <c r="BS15" s="16" t="s">
        <v>4</v>
      </c>
    </row>
    <row r="16" s="1" customFormat="1" ht="12" customHeight="1">
      <c r="B16" s="20"/>
      <c r="C16" s="21"/>
      <c r="D16" s="31" t="s">
        <v>32</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31" t="s">
        <v>26</v>
      </c>
      <c r="AL16" s="21"/>
      <c r="AM16" s="21"/>
      <c r="AN16" s="26" t="s">
        <v>33</v>
      </c>
      <c r="AO16" s="21"/>
      <c r="AP16" s="21"/>
      <c r="AQ16" s="21"/>
      <c r="AR16" s="19"/>
      <c r="BG16" s="30"/>
      <c r="BS16" s="16" t="s">
        <v>4</v>
      </c>
    </row>
    <row r="17" s="1" customFormat="1" ht="18.48" customHeight="1">
      <c r="B17" s="20"/>
      <c r="C17" s="21"/>
      <c r="D17" s="21"/>
      <c r="E17" s="26" t="s">
        <v>34</v>
      </c>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31" t="s">
        <v>29</v>
      </c>
      <c r="AL17" s="21"/>
      <c r="AM17" s="21"/>
      <c r="AN17" s="26" t="s">
        <v>1</v>
      </c>
      <c r="AO17" s="21"/>
      <c r="AP17" s="21"/>
      <c r="AQ17" s="21"/>
      <c r="AR17" s="19"/>
      <c r="BG17" s="30"/>
      <c r="BS17" s="16" t="s">
        <v>5</v>
      </c>
    </row>
    <row r="18" s="1" customFormat="1" ht="6.96" customHeight="1">
      <c r="B18" s="20"/>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19"/>
      <c r="BG18" s="30"/>
      <c r="BS18" s="16" t="s">
        <v>7</v>
      </c>
    </row>
    <row r="19" s="1" customFormat="1" ht="12" customHeight="1">
      <c r="B19" s="20"/>
      <c r="C19" s="21"/>
      <c r="D19" s="31" t="s">
        <v>35</v>
      </c>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31" t="s">
        <v>26</v>
      </c>
      <c r="AL19" s="21"/>
      <c r="AM19" s="21"/>
      <c r="AN19" s="26" t="s">
        <v>1</v>
      </c>
      <c r="AO19" s="21"/>
      <c r="AP19" s="21"/>
      <c r="AQ19" s="21"/>
      <c r="AR19" s="19"/>
      <c r="BG19" s="30"/>
      <c r="BS19" s="16" t="s">
        <v>7</v>
      </c>
    </row>
    <row r="20" s="1" customFormat="1" ht="18.48" customHeight="1">
      <c r="B20" s="20"/>
      <c r="C20" s="21"/>
      <c r="D20" s="21"/>
      <c r="E20" s="26" t="s">
        <v>36</v>
      </c>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31" t="s">
        <v>29</v>
      </c>
      <c r="AL20" s="21"/>
      <c r="AM20" s="21"/>
      <c r="AN20" s="26" t="s">
        <v>1</v>
      </c>
      <c r="AO20" s="21"/>
      <c r="AP20" s="21"/>
      <c r="AQ20" s="21"/>
      <c r="AR20" s="19"/>
      <c r="BG20" s="30"/>
      <c r="BS20" s="16" t="s">
        <v>4</v>
      </c>
    </row>
    <row r="21" s="1" customFormat="1" ht="6.96" customHeight="1">
      <c r="B21" s="20"/>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19"/>
      <c r="BG21" s="30"/>
    </row>
    <row r="22" s="1" customFormat="1" ht="12" customHeight="1">
      <c r="B22" s="20"/>
      <c r="C22" s="21"/>
      <c r="D22" s="31" t="s">
        <v>37</v>
      </c>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19"/>
      <c r="BG22" s="30"/>
    </row>
    <row r="23" s="1" customFormat="1" ht="16.5" customHeight="1">
      <c r="B23" s="20"/>
      <c r="C23" s="21"/>
      <c r="D23" s="21"/>
      <c r="E23" s="35" t="s">
        <v>1</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21"/>
      <c r="AP23" s="21"/>
      <c r="AQ23" s="21"/>
      <c r="AR23" s="19"/>
      <c r="BG23" s="30"/>
    </row>
    <row r="24" s="1" customFormat="1" ht="6.96" customHeight="1">
      <c r="B24" s="20"/>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19"/>
      <c r="BG24" s="30"/>
    </row>
    <row r="25" s="1" customFormat="1" ht="6.96" customHeight="1">
      <c r="B25" s="20"/>
      <c r="C25" s="2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21"/>
      <c r="AQ25" s="21"/>
      <c r="AR25" s="19"/>
      <c r="BG25" s="30"/>
    </row>
    <row r="26" s="2" customFormat="1" ht="25.92" customHeight="1">
      <c r="A26" s="37"/>
      <c r="B26" s="38"/>
      <c r="C26" s="39"/>
      <c r="D26" s="40" t="s">
        <v>38</v>
      </c>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2">
        <f>ROUND(AG94,2)</f>
        <v>0</v>
      </c>
      <c r="AL26" s="41"/>
      <c r="AM26" s="41"/>
      <c r="AN26" s="41"/>
      <c r="AO26" s="41"/>
      <c r="AP26" s="39"/>
      <c r="AQ26" s="39"/>
      <c r="AR26" s="43"/>
      <c r="BG26" s="30"/>
    </row>
    <row r="27" s="2" customFormat="1" ht="6.96" customHeight="1">
      <c r="A27" s="37"/>
      <c r="B27" s="38"/>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43"/>
      <c r="BG27" s="30"/>
    </row>
    <row r="28" s="2" customFormat="1">
      <c r="A28" s="37"/>
      <c r="B28" s="38"/>
      <c r="C28" s="39"/>
      <c r="D28" s="39"/>
      <c r="E28" s="39"/>
      <c r="F28" s="39"/>
      <c r="G28" s="39"/>
      <c r="H28" s="39"/>
      <c r="I28" s="39"/>
      <c r="J28" s="39"/>
      <c r="K28" s="39"/>
      <c r="L28" s="44" t="s">
        <v>39</v>
      </c>
      <c r="M28" s="44"/>
      <c r="N28" s="44"/>
      <c r="O28" s="44"/>
      <c r="P28" s="44"/>
      <c r="Q28" s="39"/>
      <c r="R28" s="39"/>
      <c r="S28" s="39"/>
      <c r="T28" s="39"/>
      <c r="U28" s="39"/>
      <c r="V28" s="39"/>
      <c r="W28" s="44" t="s">
        <v>40</v>
      </c>
      <c r="X28" s="44"/>
      <c r="Y28" s="44"/>
      <c r="Z28" s="44"/>
      <c r="AA28" s="44"/>
      <c r="AB28" s="44"/>
      <c r="AC28" s="44"/>
      <c r="AD28" s="44"/>
      <c r="AE28" s="44"/>
      <c r="AF28" s="39"/>
      <c r="AG28" s="39"/>
      <c r="AH28" s="39"/>
      <c r="AI28" s="39"/>
      <c r="AJ28" s="39"/>
      <c r="AK28" s="44" t="s">
        <v>41</v>
      </c>
      <c r="AL28" s="44"/>
      <c r="AM28" s="44"/>
      <c r="AN28" s="44"/>
      <c r="AO28" s="44"/>
      <c r="AP28" s="39"/>
      <c r="AQ28" s="39"/>
      <c r="AR28" s="43"/>
      <c r="BG28" s="30"/>
    </row>
    <row r="29" s="3" customFormat="1" ht="14.4" customHeight="1">
      <c r="A29" s="3"/>
      <c r="B29" s="45"/>
      <c r="C29" s="46"/>
      <c r="D29" s="31" t="s">
        <v>42</v>
      </c>
      <c r="E29" s="46"/>
      <c r="F29" s="31" t="s">
        <v>43</v>
      </c>
      <c r="G29" s="46"/>
      <c r="H29" s="46"/>
      <c r="I29" s="46"/>
      <c r="J29" s="46"/>
      <c r="K29" s="46"/>
      <c r="L29" s="47">
        <v>0.20999999999999999</v>
      </c>
      <c r="M29" s="46"/>
      <c r="N29" s="46"/>
      <c r="O29" s="46"/>
      <c r="P29" s="46"/>
      <c r="Q29" s="46"/>
      <c r="R29" s="46"/>
      <c r="S29" s="46"/>
      <c r="T29" s="46"/>
      <c r="U29" s="46"/>
      <c r="V29" s="46"/>
      <c r="W29" s="48">
        <f>ROUND(BB94, 2)</f>
        <v>0</v>
      </c>
      <c r="X29" s="46"/>
      <c r="Y29" s="46"/>
      <c r="Z29" s="46"/>
      <c r="AA29" s="46"/>
      <c r="AB29" s="46"/>
      <c r="AC29" s="46"/>
      <c r="AD29" s="46"/>
      <c r="AE29" s="46"/>
      <c r="AF29" s="46"/>
      <c r="AG29" s="46"/>
      <c r="AH29" s="46"/>
      <c r="AI29" s="46"/>
      <c r="AJ29" s="46"/>
      <c r="AK29" s="48">
        <f>ROUND(AX94, 2)</f>
        <v>0</v>
      </c>
      <c r="AL29" s="46"/>
      <c r="AM29" s="46"/>
      <c r="AN29" s="46"/>
      <c r="AO29" s="46"/>
      <c r="AP29" s="46"/>
      <c r="AQ29" s="46"/>
      <c r="AR29" s="49"/>
      <c r="BG29" s="50"/>
    </row>
    <row r="30" s="3" customFormat="1" ht="14.4" customHeight="1">
      <c r="A30" s="3"/>
      <c r="B30" s="45"/>
      <c r="C30" s="46"/>
      <c r="D30" s="46"/>
      <c r="E30" s="46"/>
      <c r="F30" s="31" t="s">
        <v>44</v>
      </c>
      <c r="G30" s="46"/>
      <c r="H30" s="46"/>
      <c r="I30" s="46"/>
      <c r="J30" s="46"/>
      <c r="K30" s="46"/>
      <c r="L30" s="47">
        <v>0.12</v>
      </c>
      <c r="M30" s="46"/>
      <c r="N30" s="46"/>
      <c r="O30" s="46"/>
      <c r="P30" s="46"/>
      <c r="Q30" s="46"/>
      <c r="R30" s="46"/>
      <c r="S30" s="46"/>
      <c r="T30" s="46"/>
      <c r="U30" s="46"/>
      <c r="V30" s="46"/>
      <c r="W30" s="48">
        <f>ROUND(BC94, 2)</f>
        <v>0</v>
      </c>
      <c r="X30" s="46"/>
      <c r="Y30" s="46"/>
      <c r="Z30" s="46"/>
      <c r="AA30" s="46"/>
      <c r="AB30" s="46"/>
      <c r="AC30" s="46"/>
      <c r="AD30" s="46"/>
      <c r="AE30" s="46"/>
      <c r="AF30" s="46"/>
      <c r="AG30" s="46"/>
      <c r="AH30" s="46"/>
      <c r="AI30" s="46"/>
      <c r="AJ30" s="46"/>
      <c r="AK30" s="48">
        <f>ROUND(AY94, 2)</f>
        <v>0</v>
      </c>
      <c r="AL30" s="46"/>
      <c r="AM30" s="46"/>
      <c r="AN30" s="46"/>
      <c r="AO30" s="46"/>
      <c r="AP30" s="46"/>
      <c r="AQ30" s="46"/>
      <c r="AR30" s="49"/>
      <c r="BG30" s="50"/>
    </row>
    <row r="31" hidden="1" s="3" customFormat="1" ht="14.4" customHeight="1">
      <c r="A31" s="3"/>
      <c r="B31" s="45"/>
      <c r="C31" s="46"/>
      <c r="D31" s="46"/>
      <c r="E31" s="46"/>
      <c r="F31" s="31" t="s">
        <v>45</v>
      </c>
      <c r="G31" s="46"/>
      <c r="H31" s="46"/>
      <c r="I31" s="46"/>
      <c r="J31" s="46"/>
      <c r="K31" s="46"/>
      <c r="L31" s="47">
        <v>0.20999999999999999</v>
      </c>
      <c r="M31" s="46"/>
      <c r="N31" s="46"/>
      <c r="O31" s="46"/>
      <c r="P31" s="46"/>
      <c r="Q31" s="46"/>
      <c r="R31" s="46"/>
      <c r="S31" s="46"/>
      <c r="T31" s="46"/>
      <c r="U31" s="46"/>
      <c r="V31" s="46"/>
      <c r="W31" s="48">
        <f>ROUND(BD94, 2)</f>
        <v>0</v>
      </c>
      <c r="X31" s="46"/>
      <c r="Y31" s="46"/>
      <c r="Z31" s="46"/>
      <c r="AA31" s="46"/>
      <c r="AB31" s="46"/>
      <c r="AC31" s="46"/>
      <c r="AD31" s="46"/>
      <c r="AE31" s="46"/>
      <c r="AF31" s="46"/>
      <c r="AG31" s="46"/>
      <c r="AH31" s="46"/>
      <c r="AI31" s="46"/>
      <c r="AJ31" s="46"/>
      <c r="AK31" s="48">
        <v>0</v>
      </c>
      <c r="AL31" s="46"/>
      <c r="AM31" s="46"/>
      <c r="AN31" s="46"/>
      <c r="AO31" s="46"/>
      <c r="AP31" s="46"/>
      <c r="AQ31" s="46"/>
      <c r="AR31" s="49"/>
      <c r="BG31" s="50"/>
    </row>
    <row r="32" hidden="1" s="3" customFormat="1" ht="14.4" customHeight="1">
      <c r="A32" s="3"/>
      <c r="B32" s="45"/>
      <c r="C32" s="46"/>
      <c r="D32" s="46"/>
      <c r="E32" s="46"/>
      <c r="F32" s="31" t="s">
        <v>46</v>
      </c>
      <c r="G32" s="46"/>
      <c r="H32" s="46"/>
      <c r="I32" s="46"/>
      <c r="J32" s="46"/>
      <c r="K32" s="46"/>
      <c r="L32" s="47">
        <v>0.12</v>
      </c>
      <c r="M32" s="46"/>
      <c r="N32" s="46"/>
      <c r="O32" s="46"/>
      <c r="P32" s="46"/>
      <c r="Q32" s="46"/>
      <c r="R32" s="46"/>
      <c r="S32" s="46"/>
      <c r="T32" s="46"/>
      <c r="U32" s="46"/>
      <c r="V32" s="46"/>
      <c r="W32" s="48">
        <f>ROUND(BE94, 2)</f>
        <v>0</v>
      </c>
      <c r="X32" s="46"/>
      <c r="Y32" s="46"/>
      <c r="Z32" s="46"/>
      <c r="AA32" s="46"/>
      <c r="AB32" s="46"/>
      <c r="AC32" s="46"/>
      <c r="AD32" s="46"/>
      <c r="AE32" s="46"/>
      <c r="AF32" s="46"/>
      <c r="AG32" s="46"/>
      <c r="AH32" s="46"/>
      <c r="AI32" s="46"/>
      <c r="AJ32" s="46"/>
      <c r="AK32" s="48">
        <v>0</v>
      </c>
      <c r="AL32" s="46"/>
      <c r="AM32" s="46"/>
      <c r="AN32" s="46"/>
      <c r="AO32" s="46"/>
      <c r="AP32" s="46"/>
      <c r="AQ32" s="46"/>
      <c r="AR32" s="49"/>
      <c r="BG32" s="50"/>
    </row>
    <row r="33" hidden="1" s="3" customFormat="1" ht="14.4" customHeight="1">
      <c r="A33" s="3"/>
      <c r="B33" s="45"/>
      <c r="C33" s="46"/>
      <c r="D33" s="46"/>
      <c r="E33" s="46"/>
      <c r="F33" s="31" t="s">
        <v>47</v>
      </c>
      <c r="G33" s="46"/>
      <c r="H33" s="46"/>
      <c r="I33" s="46"/>
      <c r="J33" s="46"/>
      <c r="K33" s="46"/>
      <c r="L33" s="47">
        <v>0</v>
      </c>
      <c r="M33" s="46"/>
      <c r="N33" s="46"/>
      <c r="O33" s="46"/>
      <c r="P33" s="46"/>
      <c r="Q33" s="46"/>
      <c r="R33" s="46"/>
      <c r="S33" s="46"/>
      <c r="T33" s="46"/>
      <c r="U33" s="46"/>
      <c r="V33" s="46"/>
      <c r="W33" s="48">
        <f>ROUND(BF94, 2)</f>
        <v>0</v>
      </c>
      <c r="X33" s="46"/>
      <c r="Y33" s="46"/>
      <c r="Z33" s="46"/>
      <c r="AA33" s="46"/>
      <c r="AB33" s="46"/>
      <c r="AC33" s="46"/>
      <c r="AD33" s="46"/>
      <c r="AE33" s="46"/>
      <c r="AF33" s="46"/>
      <c r="AG33" s="46"/>
      <c r="AH33" s="46"/>
      <c r="AI33" s="46"/>
      <c r="AJ33" s="46"/>
      <c r="AK33" s="48">
        <v>0</v>
      </c>
      <c r="AL33" s="46"/>
      <c r="AM33" s="46"/>
      <c r="AN33" s="46"/>
      <c r="AO33" s="46"/>
      <c r="AP33" s="46"/>
      <c r="AQ33" s="46"/>
      <c r="AR33" s="49"/>
      <c r="BG33" s="50"/>
    </row>
    <row r="34" s="2" customFormat="1" ht="6.96" customHeight="1">
      <c r="A34" s="37"/>
      <c r="B34" s="38"/>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43"/>
      <c r="BG34" s="30"/>
    </row>
    <row r="35" s="2" customFormat="1" ht="25.92" customHeight="1">
      <c r="A35" s="37"/>
      <c r="B35" s="38"/>
      <c r="C35" s="51"/>
      <c r="D35" s="52" t="s">
        <v>48</v>
      </c>
      <c r="E35" s="53"/>
      <c r="F35" s="53"/>
      <c r="G35" s="53"/>
      <c r="H35" s="53"/>
      <c r="I35" s="53"/>
      <c r="J35" s="53"/>
      <c r="K35" s="53"/>
      <c r="L35" s="53"/>
      <c r="M35" s="53"/>
      <c r="N35" s="53"/>
      <c r="O35" s="53"/>
      <c r="P35" s="53"/>
      <c r="Q35" s="53"/>
      <c r="R35" s="53"/>
      <c r="S35" s="53"/>
      <c r="T35" s="54" t="s">
        <v>49</v>
      </c>
      <c r="U35" s="53"/>
      <c r="V35" s="53"/>
      <c r="W35" s="53"/>
      <c r="X35" s="55" t="s">
        <v>50</v>
      </c>
      <c r="Y35" s="53"/>
      <c r="Z35" s="53"/>
      <c r="AA35" s="53"/>
      <c r="AB35" s="53"/>
      <c r="AC35" s="53"/>
      <c r="AD35" s="53"/>
      <c r="AE35" s="53"/>
      <c r="AF35" s="53"/>
      <c r="AG35" s="53"/>
      <c r="AH35" s="53"/>
      <c r="AI35" s="53"/>
      <c r="AJ35" s="53"/>
      <c r="AK35" s="56">
        <f>SUM(AK26:AK33)</f>
        <v>0</v>
      </c>
      <c r="AL35" s="53"/>
      <c r="AM35" s="53"/>
      <c r="AN35" s="53"/>
      <c r="AO35" s="57"/>
      <c r="AP35" s="51"/>
      <c r="AQ35" s="51"/>
      <c r="AR35" s="43"/>
      <c r="BG35" s="37"/>
    </row>
    <row r="36" s="2" customFormat="1" ht="6.96" customHeight="1">
      <c r="A36" s="37"/>
      <c r="B36" s="38"/>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43"/>
      <c r="BG36" s="37"/>
    </row>
    <row r="37" s="2" customFormat="1" ht="14.4" customHeight="1">
      <c r="A37" s="37"/>
      <c r="B37" s="38"/>
      <c r="C37" s="39"/>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43"/>
      <c r="BG37" s="37"/>
    </row>
    <row r="38" s="1" customFormat="1" ht="14.4" customHeight="1">
      <c r="B38" s="20"/>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19"/>
    </row>
    <row r="39" s="1" customFormat="1" ht="14.4" customHeight="1">
      <c r="B39" s="20"/>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19"/>
    </row>
    <row r="40" s="1" customFormat="1" ht="14.4" customHeight="1">
      <c r="B40" s="20"/>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19"/>
    </row>
    <row r="41" s="1" customFormat="1" ht="14.4" customHeight="1">
      <c r="B41" s="20"/>
      <c r="C41" s="21"/>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19"/>
    </row>
    <row r="42" s="1" customFormat="1" ht="14.4" customHeight="1">
      <c r="B42" s="20"/>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19"/>
    </row>
    <row r="43" s="1" customFormat="1" ht="14.4" customHeight="1">
      <c r="B43" s="20"/>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19"/>
    </row>
    <row r="44" s="1" customFormat="1" ht="14.4" customHeight="1">
      <c r="B44" s="20"/>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19"/>
    </row>
    <row r="45" s="1" customFormat="1" ht="14.4" customHeight="1">
      <c r="B45" s="20"/>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19"/>
    </row>
    <row r="46" s="1" customFormat="1" ht="14.4" customHeight="1">
      <c r="B46" s="20"/>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19"/>
    </row>
    <row r="47" s="1" customFormat="1" ht="14.4" customHeight="1">
      <c r="B47" s="20"/>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19"/>
    </row>
    <row r="48" s="1" customFormat="1" ht="14.4" customHeight="1">
      <c r="B48" s="20"/>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19"/>
    </row>
    <row r="49" s="2" customFormat="1" ht="14.4" customHeight="1">
      <c r="B49" s="58"/>
      <c r="C49" s="59"/>
      <c r="D49" s="60" t="s">
        <v>51</v>
      </c>
      <c r="E49" s="61"/>
      <c r="F49" s="61"/>
      <c r="G49" s="61"/>
      <c r="H49" s="61"/>
      <c r="I49" s="61"/>
      <c r="J49" s="61"/>
      <c r="K49" s="61"/>
      <c r="L49" s="61"/>
      <c r="M49" s="61"/>
      <c r="N49" s="61"/>
      <c r="O49" s="61"/>
      <c r="P49" s="61"/>
      <c r="Q49" s="61"/>
      <c r="R49" s="61"/>
      <c r="S49" s="61"/>
      <c r="T49" s="61"/>
      <c r="U49" s="61"/>
      <c r="V49" s="61"/>
      <c r="W49" s="61"/>
      <c r="X49" s="61"/>
      <c r="Y49" s="61"/>
      <c r="Z49" s="61"/>
      <c r="AA49" s="61"/>
      <c r="AB49" s="61"/>
      <c r="AC49" s="61"/>
      <c r="AD49" s="61"/>
      <c r="AE49" s="61"/>
      <c r="AF49" s="61"/>
      <c r="AG49" s="61"/>
      <c r="AH49" s="60" t="s">
        <v>52</v>
      </c>
      <c r="AI49" s="61"/>
      <c r="AJ49" s="61"/>
      <c r="AK49" s="61"/>
      <c r="AL49" s="61"/>
      <c r="AM49" s="61"/>
      <c r="AN49" s="61"/>
      <c r="AO49" s="61"/>
      <c r="AP49" s="59"/>
      <c r="AQ49" s="59"/>
      <c r="AR49" s="62"/>
    </row>
    <row r="50">
      <c r="B50" s="20"/>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19"/>
    </row>
    <row r="51">
      <c r="B51" s="20"/>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19"/>
    </row>
    <row r="52">
      <c r="B52" s="20"/>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19"/>
    </row>
    <row r="53">
      <c r="B53" s="20"/>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19"/>
    </row>
    <row r="54">
      <c r="B54" s="20"/>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19"/>
    </row>
    <row r="55">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19"/>
    </row>
    <row r="56">
      <c r="B56" s="20"/>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19"/>
    </row>
    <row r="57">
      <c r="B57" s="20"/>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19"/>
    </row>
    <row r="58">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19"/>
    </row>
    <row r="59">
      <c r="B59" s="20"/>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19"/>
    </row>
    <row r="60" s="2" customFormat="1">
      <c r="A60" s="37"/>
      <c r="B60" s="38"/>
      <c r="C60" s="39"/>
      <c r="D60" s="63" t="s">
        <v>53</v>
      </c>
      <c r="E60" s="41"/>
      <c r="F60" s="41"/>
      <c r="G60" s="41"/>
      <c r="H60" s="41"/>
      <c r="I60" s="41"/>
      <c r="J60" s="41"/>
      <c r="K60" s="41"/>
      <c r="L60" s="41"/>
      <c r="M60" s="41"/>
      <c r="N60" s="41"/>
      <c r="O60" s="41"/>
      <c r="P60" s="41"/>
      <c r="Q60" s="41"/>
      <c r="R60" s="41"/>
      <c r="S60" s="41"/>
      <c r="T60" s="41"/>
      <c r="U60" s="41"/>
      <c r="V60" s="63" t="s">
        <v>54</v>
      </c>
      <c r="W60" s="41"/>
      <c r="X60" s="41"/>
      <c r="Y60" s="41"/>
      <c r="Z60" s="41"/>
      <c r="AA60" s="41"/>
      <c r="AB60" s="41"/>
      <c r="AC60" s="41"/>
      <c r="AD60" s="41"/>
      <c r="AE60" s="41"/>
      <c r="AF60" s="41"/>
      <c r="AG60" s="41"/>
      <c r="AH60" s="63" t="s">
        <v>53</v>
      </c>
      <c r="AI60" s="41"/>
      <c r="AJ60" s="41"/>
      <c r="AK60" s="41"/>
      <c r="AL60" s="41"/>
      <c r="AM60" s="63" t="s">
        <v>54</v>
      </c>
      <c r="AN60" s="41"/>
      <c r="AO60" s="41"/>
      <c r="AP60" s="39"/>
      <c r="AQ60" s="39"/>
      <c r="AR60" s="43"/>
      <c r="BG60" s="37"/>
    </row>
    <row r="61">
      <c r="B61" s="20"/>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19"/>
    </row>
    <row r="62">
      <c r="B62" s="20"/>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19"/>
    </row>
    <row r="63">
      <c r="B63" s="20"/>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19"/>
    </row>
    <row r="64" s="2" customFormat="1">
      <c r="A64" s="37"/>
      <c r="B64" s="38"/>
      <c r="C64" s="39"/>
      <c r="D64" s="60" t="s">
        <v>55</v>
      </c>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0" t="s">
        <v>56</v>
      </c>
      <c r="AI64" s="64"/>
      <c r="AJ64" s="64"/>
      <c r="AK64" s="64"/>
      <c r="AL64" s="64"/>
      <c r="AM64" s="64"/>
      <c r="AN64" s="64"/>
      <c r="AO64" s="64"/>
      <c r="AP64" s="39"/>
      <c r="AQ64" s="39"/>
      <c r="AR64" s="43"/>
      <c r="BG64" s="37"/>
    </row>
    <row r="65">
      <c r="B65" s="20"/>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19"/>
    </row>
    <row r="66">
      <c r="B66" s="20"/>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19"/>
    </row>
    <row r="67">
      <c r="B67" s="20"/>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19"/>
    </row>
    <row r="68">
      <c r="B68" s="20"/>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19"/>
    </row>
    <row r="69">
      <c r="B69" s="20"/>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19"/>
    </row>
    <row r="70">
      <c r="B70" s="20"/>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19"/>
    </row>
    <row r="71">
      <c r="B71" s="20"/>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19"/>
    </row>
    <row r="72">
      <c r="B72" s="20"/>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19"/>
    </row>
    <row r="73">
      <c r="B73" s="20"/>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19"/>
    </row>
    <row r="74">
      <c r="B74" s="20"/>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c r="AP74" s="21"/>
      <c r="AQ74" s="21"/>
      <c r="AR74" s="19"/>
    </row>
    <row r="75" s="2" customFormat="1">
      <c r="A75" s="37"/>
      <c r="B75" s="38"/>
      <c r="C75" s="39"/>
      <c r="D75" s="63" t="s">
        <v>53</v>
      </c>
      <c r="E75" s="41"/>
      <c r="F75" s="41"/>
      <c r="G75" s="41"/>
      <c r="H75" s="41"/>
      <c r="I75" s="41"/>
      <c r="J75" s="41"/>
      <c r="K75" s="41"/>
      <c r="L75" s="41"/>
      <c r="M75" s="41"/>
      <c r="N75" s="41"/>
      <c r="O75" s="41"/>
      <c r="P75" s="41"/>
      <c r="Q75" s="41"/>
      <c r="R75" s="41"/>
      <c r="S75" s="41"/>
      <c r="T75" s="41"/>
      <c r="U75" s="41"/>
      <c r="V75" s="63" t="s">
        <v>54</v>
      </c>
      <c r="W75" s="41"/>
      <c r="X75" s="41"/>
      <c r="Y75" s="41"/>
      <c r="Z75" s="41"/>
      <c r="AA75" s="41"/>
      <c r="AB75" s="41"/>
      <c r="AC75" s="41"/>
      <c r="AD75" s="41"/>
      <c r="AE75" s="41"/>
      <c r="AF75" s="41"/>
      <c r="AG75" s="41"/>
      <c r="AH75" s="63" t="s">
        <v>53</v>
      </c>
      <c r="AI75" s="41"/>
      <c r="AJ75" s="41"/>
      <c r="AK75" s="41"/>
      <c r="AL75" s="41"/>
      <c r="AM75" s="63" t="s">
        <v>54</v>
      </c>
      <c r="AN75" s="41"/>
      <c r="AO75" s="41"/>
      <c r="AP75" s="39"/>
      <c r="AQ75" s="39"/>
      <c r="AR75" s="43"/>
      <c r="BG75" s="37"/>
    </row>
    <row r="76" s="2" customFormat="1">
      <c r="A76" s="37"/>
      <c r="B76" s="38"/>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43"/>
      <c r="BG76" s="37"/>
    </row>
    <row r="77" s="2" customFormat="1" ht="6.96" customHeight="1">
      <c r="A77" s="37"/>
      <c r="B77" s="65"/>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43"/>
      <c r="BG77" s="37"/>
    </row>
    <row r="81" s="2" customFormat="1" ht="6.96" customHeight="1">
      <c r="A81" s="37"/>
      <c r="B81" s="67"/>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43"/>
      <c r="BG81" s="37"/>
    </row>
    <row r="82" s="2" customFormat="1" ht="24.96" customHeight="1">
      <c r="A82" s="37"/>
      <c r="B82" s="38"/>
      <c r="C82" s="22" t="s">
        <v>57</v>
      </c>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43"/>
      <c r="BG82" s="37"/>
    </row>
    <row r="83" s="2" customFormat="1" ht="6.96" customHeight="1">
      <c r="A83" s="37"/>
      <c r="B83" s="38"/>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43"/>
      <c r="BG83" s="37"/>
    </row>
    <row r="84" s="4" customFormat="1" ht="12" customHeight="1">
      <c r="A84" s="4"/>
      <c r="B84" s="69"/>
      <c r="C84" s="31" t="s">
        <v>14</v>
      </c>
      <c r="D84" s="70"/>
      <c r="E84" s="70"/>
      <c r="F84" s="70"/>
      <c r="G84" s="70"/>
      <c r="H84" s="70"/>
      <c r="I84" s="70"/>
      <c r="J84" s="70"/>
      <c r="K84" s="70"/>
      <c r="L84" s="70" t="str">
        <f>K5</f>
        <v>2024085</v>
      </c>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0"/>
      <c r="AQ84" s="70"/>
      <c r="AR84" s="71"/>
      <c r="BG84" s="4"/>
    </row>
    <row r="85" s="5" customFormat="1" ht="36.96" customHeight="1">
      <c r="A85" s="5"/>
      <c r="B85" s="72"/>
      <c r="C85" s="73" t="s">
        <v>17</v>
      </c>
      <c r="D85" s="74"/>
      <c r="E85" s="74"/>
      <c r="F85" s="74"/>
      <c r="G85" s="74"/>
      <c r="H85" s="74"/>
      <c r="I85" s="74"/>
      <c r="J85" s="74"/>
      <c r="K85" s="74"/>
      <c r="L85" s="75" t="str">
        <f>K6</f>
        <v>MŠ Sluníčko - projekt úpravy zahrady pro děti s poruchou autistického spektra</v>
      </c>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6"/>
      <c r="BG85" s="5"/>
    </row>
    <row r="86" s="2" customFormat="1" ht="6.96" customHeight="1">
      <c r="A86" s="37"/>
      <c r="B86" s="38"/>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43"/>
      <c r="BG86" s="37"/>
    </row>
    <row r="87" s="2" customFormat="1" ht="12" customHeight="1">
      <c r="A87" s="37"/>
      <c r="B87" s="38"/>
      <c r="C87" s="31" t="s">
        <v>21</v>
      </c>
      <c r="D87" s="39"/>
      <c r="E87" s="39"/>
      <c r="F87" s="39"/>
      <c r="G87" s="39"/>
      <c r="H87" s="39"/>
      <c r="I87" s="39"/>
      <c r="J87" s="39"/>
      <c r="K87" s="39"/>
      <c r="L87" s="77" t="str">
        <f>IF(K8="","",K8)</f>
        <v>Roudnice nad Labem</v>
      </c>
      <c r="M87" s="39"/>
      <c r="N87" s="39"/>
      <c r="O87" s="39"/>
      <c r="P87" s="39"/>
      <c r="Q87" s="39"/>
      <c r="R87" s="39"/>
      <c r="S87" s="39"/>
      <c r="T87" s="39"/>
      <c r="U87" s="39"/>
      <c r="V87" s="39"/>
      <c r="W87" s="39"/>
      <c r="X87" s="39"/>
      <c r="Y87" s="39"/>
      <c r="Z87" s="39"/>
      <c r="AA87" s="39"/>
      <c r="AB87" s="39"/>
      <c r="AC87" s="39"/>
      <c r="AD87" s="39"/>
      <c r="AE87" s="39"/>
      <c r="AF87" s="39"/>
      <c r="AG87" s="39"/>
      <c r="AH87" s="39"/>
      <c r="AI87" s="31" t="s">
        <v>23</v>
      </c>
      <c r="AJ87" s="39"/>
      <c r="AK87" s="39"/>
      <c r="AL87" s="39"/>
      <c r="AM87" s="78" t="str">
        <f>IF(AN8= "","",AN8)</f>
        <v>28. 8. 2024</v>
      </c>
      <c r="AN87" s="78"/>
      <c r="AO87" s="39"/>
      <c r="AP87" s="39"/>
      <c r="AQ87" s="39"/>
      <c r="AR87" s="43"/>
      <c r="BG87" s="37"/>
    </row>
    <row r="88" s="2" customFormat="1" ht="6.96" customHeight="1">
      <c r="A88" s="37"/>
      <c r="B88" s="38"/>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43"/>
      <c r="BG88" s="37"/>
    </row>
    <row r="89" s="2" customFormat="1" ht="15.15" customHeight="1">
      <c r="A89" s="37"/>
      <c r="B89" s="38"/>
      <c r="C89" s="31" t="s">
        <v>25</v>
      </c>
      <c r="D89" s="39"/>
      <c r="E89" s="39"/>
      <c r="F89" s="39"/>
      <c r="G89" s="39"/>
      <c r="H89" s="39"/>
      <c r="I89" s="39"/>
      <c r="J89" s="39"/>
      <c r="K89" s="39"/>
      <c r="L89" s="70" t="str">
        <f>IF(E11= "","",E11)</f>
        <v>MŠ Sluníčko</v>
      </c>
      <c r="M89" s="39"/>
      <c r="N89" s="39"/>
      <c r="O89" s="39"/>
      <c r="P89" s="39"/>
      <c r="Q89" s="39"/>
      <c r="R89" s="39"/>
      <c r="S89" s="39"/>
      <c r="T89" s="39"/>
      <c r="U89" s="39"/>
      <c r="V89" s="39"/>
      <c r="W89" s="39"/>
      <c r="X89" s="39"/>
      <c r="Y89" s="39"/>
      <c r="Z89" s="39"/>
      <c r="AA89" s="39"/>
      <c r="AB89" s="39"/>
      <c r="AC89" s="39"/>
      <c r="AD89" s="39"/>
      <c r="AE89" s="39"/>
      <c r="AF89" s="39"/>
      <c r="AG89" s="39"/>
      <c r="AH89" s="39"/>
      <c r="AI89" s="31" t="s">
        <v>32</v>
      </c>
      <c r="AJ89" s="39"/>
      <c r="AK89" s="39"/>
      <c r="AL89" s="39"/>
      <c r="AM89" s="79" t="str">
        <f>IF(E17="","",E17)</f>
        <v>Ing. Tomáš Prinz, DiS.</v>
      </c>
      <c r="AN89" s="70"/>
      <c r="AO89" s="70"/>
      <c r="AP89" s="70"/>
      <c r="AQ89" s="39"/>
      <c r="AR89" s="43"/>
      <c r="AS89" s="80" t="s">
        <v>58</v>
      </c>
      <c r="AT89" s="81"/>
      <c r="AU89" s="82"/>
      <c r="AV89" s="82"/>
      <c r="AW89" s="82"/>
      <c r="AX89" s="82"/>
      <c r="AY89" s="82"/>
      <c r="AZ89" s="82"/>
      <c r="BA89" s="82"/>
      <c r="BB89" s="82"/>
      <c r="BC89" s="82"/>
      <c r="BD89" s="82"/>
      <c r="BE89" s="82"/>
      <c r="BF89" s="83"/>
      <c r="BG89" s="37"/>
    </row>
    <row r="90" s="2" customFormat="1" ht="15.15" customHeight="1">
      <c r="A90" s="37"/>
      <c r="B90" s="38"/>
      <c r="C90" s="31" t="s">
        <v>30</v>
      </c>
      <c r="D90" s="39"/>
      <c r="E90" s="39"/>
      <c r="F90" s="39"/>
      <c r="G90" s="39"/>
      <c r="H90" s="39"/>
      <c r="I90" s="39"/>
      <c r="J90" s="39"/>
      <c r="K90" s="39"/>
      <c r="L90" s="70" t="str">
        <f>IF(E14= "Vyplň údaj","",E14)</f>
        <v/>
      </c>
      <c r="M90" s="39"/>
      <c r="N90" s="39"/>
      <c r="O90" s="39"/>
      <c r="P90" s="39"/>
      <c r="Q90" s="39"/>
      <c r="R90" s="39"/>
      <c r="S90" s="39"/>
      <c r="T90" s="39"/>
      <c r="U90" s="39"/>
      <c r="V90" s="39"/>
      <c r="W90" s="39"/>
      <c r="X90" s="39"/>
      <c r="Y90" s="39"/>
      <c r="Z90" s="39"/>
      <c r="AA90" s="39"/>
      <c r="AB90" s="39"/>
      <c r="AC90" s="39"/>
      <c r="AD90" s="39"/>
      <c r="AE90" s="39"/>
      <c r="AF90" s="39"/>
      <c r="AG90" s="39"/>
      <c r="AH90" s="39"/>
      <c r="AI90" s="31" t="s">
        <v>35</v>
      </c>
      <c r="AJ90" s="39"/>
      <c r="AK90" s="39"/>
      <c r="AL90" s="39"/>
      <c r="AM90" s="79" t="str">
        <f>IF(E20="","",E20)</f>
        <v xml:space="preserve"> </v>
      </c>
      <c r="AN90" s="70"/>
      <c r="AO90" s="70"/>
      <c r="AP90" s="70"/>
      <c r="AQ90" s="39"/>
      <c r="AR90" s="43"/>
      <c r="AS90" s="84"/>
      <c r="AT90" s="85"/>
      <c r="AU90" s="86"/>
      <c r="AV90" s="86"/>
      <c r="AW90" s="86"/>
      <c r="AX90" s="86"/>
      <c r="AY90" s="86"/>
      <c r="AZ90" s="86"/>
      <c r="BA90" s="86"/>
      <c r="BB90" s="86"/>
      <c r="BC90" s="86"/>
      <c r="BD90" s="86"/>
      <c r="BE90" s="86"/>
      <c r="BF90" s="87"/>
      <c r="BG90" s="37"/>
    </row>
    <row r="91" s="2" customFormat="1" ht="10.8" customHeight="1">
      <c r="A91" s="37"/>
      <c r="B91" s="38"/>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43"/>
      <c r="AS91" s="88"/>
      <c r="AT91" s="89"/>
      <c r="AU91" s="90"/>
      <c r="AV91" s="90"/>
      <c r="AW91" s="90"/>
      <c r="AX91" s="90"/>
      <c r="AY91" s="90"/>
      <c r="AZ91" s="90"/>
      <c r="BA91" s="90"/>
      <c r="BB91" s="90"/>
      <c r="BC91" s="90"/>
      <c r="BD91" s="90"/>
      <c r="BE91" s="90"/>
      <c r="BF91" s="91"/>
      <c r="BG91" s="37"/>
    </row>
    <row r="92" s="2" customFormat="1" ht="29.28" customHeight="1">
      <c r="A92" s="37"/>
      <c r="B92" s="38"/>
      <c r="C92" s="92" t="s">
        <v>59</v>
      </c>
      <c r="D92" s="93"/>
      <c r="E92" s="93"/>
      <c r="F92" s="93"/>
      <c r="G92" s="93"/>
      <c r="H92" s="94"/>
      <c r="I92" s="95" t="s">
        <v>60</v>
      </c>
      <c r="J92" s="93"/>
      <c r="K92" s="93"/>
      <c r="L92" s="93"/>
      <c r="M92" s="93"/>
      <c r="N92" s="93"/>
      <c r="O92" s="93"/>
      <c r="P92" s="93"/>
      <c r="Q92" s="93"/>
      <c r="R92" s="93"/>
      <c r="S92" s="93"/>
      <c r="T92" s="93"/>
      <c r="U92" s="93"/>
      <c r="V92" s="93"/>
      <c r="W92" s="93"/>
      <c r="X92" s="93"/>
      <c r="Y92" s="93"/>
      <c r="Z92" s="93"/>
      <c r="AA92" s="93"/>
      <c r="AB92" s="93"/>
      <c r="AC92" s="93"/>
      <c r="AD92" s="93"/>
      <c r="AE92" s="93"/>
      <c r="AF92" s="93"/>
      <c r="AG92" s="96" t="s">
        <v>61</v>
      </c>
      <c r="AH92" s="93"/>
      <c r="AI92" s="93"/>
      <c r="AJ92" s="93"/>
      <c r="AK92" s="93"/>
      <c r="AL92" s="93"/>
      <c r="AM92" s="93"/>
      <c r="AN92" s="95" t="s">
        <v>62</v>
      </c>
      <c r="AO92" s="93"/>
      <c r="AP92" s="97"/>
      <c r="AQ92" s="98" t="s">
        <v>63</v>
      </c>
      <c r="AR92" s="43"/>
      <c r="AS92" s="99" t="s">
        <v>64</v>
      </c>
      <c r="AT92" s="100" t="s">
        <v>65</v>
      </c>
      <c r="AU92" s="100" t="s">
        <v>66</v>
      </c>
      <c r="AV92" s="100" t="s">
        <v>67</v>
      </c>
      <c r="AW92" s="100" t="s">
        <v>68</v>
      </c>
      <c r="AX92" s="100" t="s">
        <v>69</v>
      </c>
      <c r="AY92" s="100" t="s">
        <v>70</v>
      </c>
      <c r="AZ92" s="100" t="s">
        <v>71</v>
      </c>
      <c r="BA92" s="100" t="s">
        <v>72</v>
      </c>
      <c r="BB92" s="100" t="s">
        <v>73</v>
      </c>
      <c r="BC92" s="100" t="s">
        <v>74</v>
      </c>
      <c r="BD92" s="100" t="s">
        <v>75</v>
      </c>
      <c r="BE92" s="100" t="s">
        <v>76</v>
      </c>
      <c r="BF92" s="101" t="s">
        <v>77</v>
      </c>
      <c r="BG92" s="37"/>
    </row>
    <row r="93" s="2" customFormat="1" ht="10.8" customHeight="1">
      <c r="A93" s="37"/>
      <c r="B93" s="38"/>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c r="AJ93" s="39"/>
      <c r="AK93" s="39"/>
      <c r="AL93" s="39"/>
      <c r="AM93" s="39"/>
      <c r="AN93" s="39"/>
      <c r="AO93" s="39"/>
      <c r="AP93" s="39"/>
      <c r="AQ93" s="39"/>
      <c r="AR93" s="43"/>
      <c r="AS93" s="102"/>
      <c r="AT93" s="103"/>
      <c r="AU93" s="103"/>
      <c r="AV93" s="103"/>
      <c r="AW93" s="103"/>
      <c r="AX93" s="103"/>
      <c r="AY93" s="103"/>
      <c r="AZ93" s="103"/>
      <c r="BA93" s="103"/>
      <c r="BB93" s="103"/>
      <c r="BC93" s="103"/>
      <c r="BD93" s="103"/>
      <c r="BE93" s="103"/>
      <c r="BF93" s="104"/>
      <c r="BG93" s="37"/>
    </row>
    <row r="94" s="6" customFormat="1" ht="32.4" customHeight="1">
      <c r="A94" s="6"/>
      <c r="B94" s="105"/>
      <c r="C94" s="106" t="s">
        <v>78</v>
      </c>
      <c r="D94" s="107"/>
      <c r="E94" s="107"/>
      <c r="F94" s="107"/>
      <c r="G94" s="107"/>
      <c r="H94" s="107"/>
      <c r="I94" s="107"/>
      <c r="J94" s="107"/>
      <c r="K94" s="107"/>
      <c r="L94" s="107"/>
      <c r="M94" s="107"/>
      <c r="N94" s="107"/>
      <c r="O94" s="107"/>
      <c r="P94" s="107"/>
      <c r="Q94" s="107"/>
      <c r="R94" s="107"/>
      <c r="S94" s="107"/>
      <c r="T94" s="107"/>
      <c r="U94" s="107"/>
      <c r="V94" s="107"/>
      <c r="W94" s="107"/>
      <c r="X94" s="107"/>
      <c r="Y94" s="107"/>
      <c r="Z94" s="107"/>
      <c r="AA94" s="107"/>
      <c r="AB94" s="107"/>
      <c r="AC94" s="107"/>
      <c r="AD94" s="107"/>
      <c r="AE94" s="107"/>
      <c r="AF94" s="107"/>
      <c r="AG94" s="108">
        <f>ROUND(AG95+AG96+AG100+AG103+AG105+AG106+AG108+AG111,2)</f>
        <v>0</v>
      </c>
      <c r="AH94" s="108"/>
      <c r="AI94" s="108"/>
      <c r="AJ94" s="108"/>
      <c r="AK94" s="108"/>
      <c r="AL94" s="108"/>
      <c r="AM94" s="108"/>
      <c r="AN94" s="109">
        <f>SUM(AG94,AV94)</f>
        <v>0</v>
      </c>
      <c r="AO94" s="109"/>
      <c r="AP94" s="109"/>
      <c r="AQ94" s="110" t="s">
        <v>1</v>
      </c>
      <c r="AR94" s="111"/>
      <c r="AS94" s="112">
        <f>ROUND(AS95+AS96+AS100+AS103+AS105+AS106+AS108+AS111,2)</f>
        <v>0</v>
      </c>
      <c r="AT94" s="113">
        <f>ROUND(AT95+AT96+AT100+AT103+AT105+AT106+AT108+AT111,2)</f>
        <v>0</v>
      </c>
      <c r="AU94" s="114">
        <f>ROUND(AU95+AU96+AU100+AU103+AU105+AU106+AU108+AU111,2)</f>
        <v>0</v>
      </c>
      <c r="AV94" s="114">
        <f>ROUND(SUM(AX94:AY94),2)</f>
        <v>0</v>
      </c>
      <c r="AW94" s="115">
        <f>ROUND(AW95+AW96+AW100+AW103+AW105+AW106+AW108+AW111,5)</f>
        <v>0</v>
      </c>
      <c r="AX94" s="114">
        <f>ROUND(BB94*L29,2)</f>
        <v>0</v>
      </c>
      <c r="AY94" s="114">
        <f>ROUND(BC94*L30,2)</f>
        <v>0</v>
      </c>
      <c r="AZ94" s="114">
        <f>ROUND(BD94*L29,2)</f>
        <v>0</v>
      </c>
      <c r="BA94" s="114">
        <f>ROUND(BE94*L30,2)</f>
        <v>0</v>
      </c>
      <c r="BB94" s="114">
        <f>ROUND(BB95+BB96+BB100+BB103+BB105+BB106+BB108+BB111,2)</f>
        <v>0</v>
      </c>
      <c r="BC94" s="114">
        <f>ROUND(BC95+BC96+BC100+BC103+BC105+BC106+BC108+BC111,2)</f>
        <v>0</v>
      </c>
      <c r="BD94" s="114">
        <f>ROUND(BD95+BD96+BD100+BD103+BD105+BD106+BD108+BD111,2)</f>
        <v>0</v>
      </c>
      <c r="BE94" s="114">
        <f>ROUND(BE95+BE96+BE100+BE103+BE105+BE106+BE108+BE111,2)</f>
        <v>0</v>
      </c>
      <c r="BF94" s="116">
        <f>ROUND(BF95+BF96+BF100+BF103+BF105+BF106+BF108+BF111,2)</f>
        <v>0</v>
      </c>
      <c r="BG94" s="6"/>
      <c r="BS94" s="117" t="s">
        <v>79</v>
      </c>
      <c r="BT94" s="117" t="s">
        <v>80</v>
      </c>
      <c r="BU94" s="118" t="s">
        <v>81</v>
      </c>
      <c r="BV94" s="117" t="s">
        <v>82</v>
      </c>
      <c r="BW94" s="117" t="s">
        <v>6</v>
      </c>
      <c r="BX94" s="117" t="s">
        <v>83</v>
      </c>
      <c r="CL94" s="117" t="s">
        <v>1</v>
      </c>
    </row>
    <row r="95" s="7" customFormat="1" ht="16.5" customHeight="1">
      <c r="A95" s="119" t="s">
        <v>84</v>
      </c>
      <c r="B95" s="120"/>
      <c r="C95" s="121"/>
      <c r="D95" s="122" t="s">
        <v>85</v>
      </c>
      <c r="E95" s="122"/>
      <c r="F95" s="122"/>
      <c r="G95" s="122"/>
      <c r="H95" s="122"/>
      <c r="I95" s="123"/>
      <c r="J95" s="122" t="s">
        <v>86</v>
      </c>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4">
        <f>'SO 05 - Altán s didaktick...'!K32</f>
        <v>0</v>
      </c>
      <c r="AH95" s="123"/>
      <c r="AI95" s="123"/>
      <c r="AJ95" s="123"/>
      <c r="AK95" s="123"/>
      <c r="AL95" s="123"/>
      <c r="AM95" s="123"/>
      <c r="AN95" s="124">
        <f>SUM(AG95,AV95)</f>
        <v>0</v>
      </c>
      <c r="AO95" s="123"/>
      <c r="AP95" s="123"/>
      <c r="AQ95" s="125" t="s">
        <v>87</v>
      </c>
      <c r="AR95" s="126"/>
      <c r="AS95" s="127">
        <f>'SO 05 - Altán s didaktick...'!K30</f>
        <v>0</v>
      </c>
      <c r="AT95" s="128">
        <f>'SO 05 - Altán s didaktick...'!K31</f>
        <v>0</v>
      </c>
      <c r="AU95" s="128">
        <v>0</v>
      </c>
      <c r="AV95" s="128">
        <f>ROUND(SUM(AX95:AY95),2)</f>
        <v>0</v>
      </c>
      <c r="AW95" s="129">
        <f>'SO 05 - Altán s didaktick...'!T126</f>
        <v>0</v>
      </c>
      <c r="AX95" s="128">
        <f>'SO 05 - Altán s didaktick...'!K35</f>
        <v>0</v>
      </c>
      <c r="AY95" s="128">
        <f>'SO 05 - Altán s didaktick...'!K36</f>
        <v>0</v>
      </c>
      <c r="AZ95" s="128">
        <f>'SO 05 - Altán s didaktick...'!K37</f>
        <v>0</v>
      </c>
      <c r="BA95" s="128">
        <f>'SO 05 - Altán s didaktick...'!K38</f>
        <v>0</v>
      </c>
      <c r="BB95" s="128">
        <f>'SO 05 - Altán s didaktick...'!F35</f>
        <v>0</v>
      </c>
      <c r="BC95" s="128">
        <f>'SO 05 - Altán s didaktick...'!F36</f>
        <v>0</v>
      </c>
      <c r="BD95" s="128">
        <f>'SO 05 - Altán s didaktick...'!F37</f>
        <v>0</v>
      </c>
      <c r="BE95" s="128">
        <f>'SO 05 - Altán s didaktick...'!F38</f>
        <v>0</v>
      </c>
      <c r="BF95" s="130">
        <f>'SO 05 - Altán s didaktick...'!F39</f>
        <v>0</v>
      </c>
      <c r="BG95" s="7"/>
      <c r="BT95" s="131" t="s">
        <v>88</v>
      </c>
      <c r="BV95" s="131" t="s">
        <v>82</v>
      </c>
      <c r="BW95" s="131" t="s">
        <v>89</v>
      </c>
      <c r="BX95" s="131" t="s">
        <v>6</v>
      </c>
      <c r="CL95" s="131" t="s">
        <v>1</v>
      </c>
      <c r="CM95" s="131" t="s">
        <v>90</v>
      </c>
    </row>
    <row r="96" s="7" customFormat="1" ht="24.75" customHeight="1">
      <c r="A96" s="7"/>
      <c r="B96" s="120"/>
      <c r="C96" s="121"/>
      <c r="D96" s="122" t="s">
        <v>91</v>
      </c>
      <c r="E96" s="122"/>
      <c r="F96" s="122"/>
      <c r="G96" s="122"/>
      <c r="H96" s="122"/>
      <c r="I96" s="123"/>
      <c r="J96" s="122" t="s">
        <v>92</v>
      </c>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32">
        <f>ROUND(AG97+AG98,2)</f>
        <v>0</v>
      </c>
      <c r="AH96" s="123"/>
      <c r="AI96" s="123"/>
      <c r="AJ96" s="123"/>
      <c r="AK96" s="123"/>
      <c r="AL96" s="123"/>
      <c r="AM96" s="123"/>
      <c r="AN96" s="124">
        <f>SUM(AG96,AV96)</f>
        <v>0</v>
      </c>
      <c r="AO96" s="123"/>
      <c r="AP96" s="123"/>
      <c r="AQ96" s="125" t="s">
        <v>87</v>
      </c>
      <c r="AR96" s="126"/>
      <c r="AS96" s="133">
        <f>ROUND(AS97+AS98,2)</f>
        <v>0</v>
      </c>
      <c r="AT96" s="134">
        <f>ROUND(AT97+AT98,2)</f>
        <v>0</v>
      </c>
      <c r="AU96" s="128">
        <f>ROUND(AU97+AU98,2)</f>
        <v>0</v>
      </c>
      <c r="AV96" s="128">
        <f>ROUND(SUM(AX96:AY96),2)</f>
        <v>0</v>
      </c>
      <c r="AW96" s="129">
        <f>ROUND(AW97+AW98,5)</f>
        <v>0</v>
      </c>
      <c r="AX96" s="128">
        <f>ROUND(BB96*L29,2)</f>
        <v>0</v>
      </c>
      <c r="AY96" s="128">
        <f>ROUND(BC96*L30,2)</f>
        <v>0</v>
      </c>
      <c r="AZ96" s="128">
        <f>ROUND(BD96*L29,2)</f>
        <v>0</v>
      </c>
      <c r="BA96" s="128">
        <f>ROUND(BE96*L30,2)</f>
        <v>0</v>
      </c>
      <c r="BB96" s="128">
        <f>ROUND(BB97+BB98,2)</f>
        <v>0</v>
      </c>
      <c r="BC96" s="128">
        <f>ROUND(BC97+BC98,2)</f>
        <v>0</v>
      </c>
      <c r="BD96" s="128">
        <f>ROUND(BD97+BD98,2)</f>
        <v>0</v>
      </c>
      <c r="BE96" s="128">
        <f>ROUND(BE97+BE98,2)</f>
        <v>0</v>
      </c>
      <c r="BF96" s="130">
        <f>ROUND(BF97+BF98,2)</f>
        <v>0</v>
      </c>
      <c r="BG96" s="7"/>
      <c r="BS96" s="131" t="s">
        <v>79</v>
      </c>
      <c r="BT96" s="131" t="s">
        <v>88</v>
      </c>
      <c r="BU96" s="131" t="s">
        <v>81</v>
      </c>
      <c r="BV96" s="131" t="s">
        <v>82</v>
      </c>
      <c r="BW96" s="131" t="s">
        <v>93</v>
      </c>
      <c r="BX96" s="131" t="s">
        <v>6</v>
      </c>
      <c r="CL96" s="131" t="s">
        <v>1</v>
      </c>
      <c r="CM96" s="131" t="s">
        <v>90</v>
      </c>
    </row>
    <row r="97" s="4" customFormat="1" ht="16.5" customHeight="1">
      <c r="A97" s="119" t="s">
        <v>84</v>
      </c>
      <c r="B97" s="69"/>
      <c r="C97" s="135"/>
      <c r="D97" s="135"/>
      <c r="E97" s="136" t="s">
        <v>94</v>
      </c>
      <c r="F97" s="136"/>
      <c r="G97" s="136"/>
      <c r="H97" s="136"/>
      <c r="I97" s="136"/>
      <c r="J97" s="135"/>
      <c r="K97" s="136" t="s">
        <v>95</v>
      </c>
      <c r="L97" s="136"/>
      <c r="M97" s="136"/>
      <c r="N97" s="136"/>
      <c r="O97" s="136"/>
      <c r="P97" s="136"/>
      <c r="Q97" s="136"/>
      <c r="R97" s="136"/>
      <c r="S97" s="136"/>
      <c r="T97" s="136"/>
      <c r="U97" s="136"/>
      <c r="V97" s="136"/>
      <c r="W97" s="136"/>
      <c r="X97" s="136"/>
      <c r="Y97" s="136"/>
      <c r="Z97" s="136"/>
      <c r="AA97" s="136"/>
      <c r="AB97" s="136"/>
      <c r="AC97" s="136"/>
      <c r="AD97" s="136"/>
      <c r="AE97" s="136"/>
      <c r="AF97" s="136"/>
      <c r="AG97" s="137">
        <f>'06.02 - Zrušení stávající...'!K34</f>
        <v>0</v>
      </c>
      <c r="AH97" s="135"/>
      <c r="AI97" s="135"/>
      <c r="AJ97" s="135"/>
      <c r="AK97" s="135"/>
      <c r="AL97" s="135"/>
      <c r="AM97" s="135"/>
      <c r="AN97" s="137">
        <f>SUM(AG97,AV97)</f>
        <v>0</v>
      </c>
      <c r="AO97" s="135"/>
      <c r="AP97" s="135"/>
      <c r="AQ97" s="138" t="s">
        <v>96</v>
      </c>
      <c r="AR97" s="71"/>
      <c r="AS97" s="139">
        <f>'06.02 - Zrušení stávající...'!K32</f>
        <v>0</v>
      </c>
      <c r="AT97" s="140">
        <f>'06.02 - Zrušení stávající...'!K33</f>
        <v>0</v>
      </c>
      <c r="AU97" s="140">
        <v>0</v>
      </c>
      <c r="AV97" s="140">
        <f>ROUND(SUM(AX97:AY97),2)</f>
        <v>0</v>
      </c>
      <c r="AW97" s="141">
        <f>'06.02 - Zrušení stávající...'!T124</f>
        <v>0</v>
      </c>
      <c r="AX97" s="140">
        <f>'06.02 - Zrušení stávající...'!K37</f>
        <v>0</v>
      </c>
      <c r="AY97" s="140">
        <f>'06.02 - Zrušení stávající...'!K38</f>
        <v>0</v>
      </c>
      <c r="AZ97" s="140">
        <f>'06.02 - Zrušení stávající...'!K39</f>
        <v>0</v>
      </c>
      <c r="BA97" s="140">
        <f>'06.02 - Zrušení stávající...'!K40</f>
        <v>0</v>
      </c>
      <c r="BB97" s="140">
        <f>'06.02 - Zrušení stávající...'!F37</f>
        <v>0</v>
      </c>
      <c r="BC97" s="140">
        <f>'06.02 - Zrušení stávající...'!F38</f>
        <v>0</v>
      </c>
      <c r="BD97" s="140">
        <f>'06.02 - Zrušení stávající...'!F39</f>
        <v>0</v>
      </c>
      <c r="BE97" s="140">
        <f>'06.02 - Zrušení stávající...'!F40</f>
        <v>0</v>
      </c>
      <c r="BF97" s="142">
        <f>'06.02 - Zrušení stávající...'!F41</f>
        <v>0</v>
      </c>
      <c r="BG97" s="4"/>
      <c r="BT97" s="143" t="s">
        <v>90</v>
      </c>
      <c r="BV97" s="143" t="s">
        <v>82</v>
      </c>
      <c r="BW97" s="143" t="s">
        <v>97</v>
      </c>
      <c r="BX97" s="143" t="s">
        <v>93</v>
      </c>
      <c r="CL97" s="143" t="s">
        <v>1</v>
      </c>
    </row>
    <row r="98" s="4" customFormat="1" ht="16.5" customHeight="1">
      <c r="A98" s="4"/>
      <c r="B98" s="69"/>
      <c r="C98" s="135"/>
      <c r="D98" s="135"/>
      <c r="E98" s="136" t="s">
        <v>98</v>
      </c>
      <c r="F98" s="136"/>
      <c r="G98" s="136"/>
      <c r="H98" s="136"/>
      <c r="I98" s="136"/>
      <c r="J98" s="135"/>
      <c r="K98" s="136" t="s">
        <v>99</v>
      </c>
      <c r="L98" s="136"/>
      <c r="M98" s="136"/>
      <c r="N98" s="136"/>
      <c r="O98" s="136"/>
      <c r="P98" s="136"/>
      <c r="Q98" s="136"/>
      <c r="R98" s="136"/>
      <c r="S98" s="136"/>
      <c r="T98" s="136"/>
      <c r="U98" s="136"/>
      <c r="V98" s="136"/>
      <c r="W98" s="136"/>
      <c r="X98" s="136"/>
      <c r="Y98" s="136"/>
      <c r="Z98" s="136"/>
      <c r="AA98" s="136"/>
      <c r="AB98" s="136"/>
      <c r="AC98" s="136"/>
      <c r="AD98" s="136"/>
      <c r="AE98" s="136"/>
      <c r="AF98" s="136"/>
      <c r="AG98" s="144">
        <f>ROUND(AG99,2)</f>
        <v>0</v>
      </c>
      <c r="AH98" s="135"/>
      <c r="AI98" s="135"/>
      <c r="AJ98" s="135"/>
      <c r="AK98" s="135"/>
      <c r="AL98" s="135"/>
      <c r="AM98" s="135"/>
      <c r="AN98" s="137">
        <f>SUM(AG98,AV98)</f>
        <v>0</v>
      </c>
      <c r="AO98" s="135"/>
      <c r="AP98" s="135"/>
      <c r="AQ98" s="138" t="s">
        <v>96</v>
      </c>
      <c r="AR98" s="71"/>
      <c r="AS98" s="145">
        <f>ROUND(AS99,2)</f>
        <v>0</v>
      </c>
      <c r="AT98" s="146">
        <f>ROUND(AT99,2)</f>
        <v>0</v>
      </c>
      <c r="AU98" s="140">
        <f>ROUND(AU99,2)</f>
        <v>0</v>
      </c>
      <c r="AV98" s="140">
        <f>ROUND(SUM(AX98:AY98),2)</f>
        <v>0</v>
      </c>
      <c r="AW98" s="141">
        <f>ROUND(AW99,5)</f>
        <v>0</v>
      </c>
      <c r="AX98" s="140">
        <f>ROUND(BB98*L29,2)</f>
        <v>0</v>
      </c>
      <c r="AY98" s="140">
        <f>ROUND(BC98*L30,2)</f>
        <v>0</v>
      </c>
      <c r="AZ98" s="140">
        <f>ROUND(BD98*L29,2)</f>
        <v>0</v>
      </c>
      <c r="BA98" s="140">
        <f>ROUND(BE98*L30,2)</f>
        <v>0</v>
      </c>
      <c r="BB98" s="140">
        <f>ROUND(BB99,2)</f>
        <v>0</v>
      </c>
      <c r="BC98" s="140">
        <f>ROUND(BC99,2)</f>
        <v>0</v>
      </c>
      <c r="BD98" s="140">
        <f>ROUND(BD99,2)</f>
        <v>0</v>
      </c>
      <c r="BE98" s="140">
        <f>ROUND(BE99,2)</f>
        <v>0</v>
      </c>
      <c r="BF98" s="142">
        <f>ROUND(BF99,2)</f>
        <v>0</v>
      </c>
      <c r="BG98" s="4"/>
      <c r="BS98" s="143" t="s">
        <v>79</v>
      </c>
      <c r="BT98" s="143" t="s">
        <v>90</v>
      </c>
      <c r="BU98" s="143" t="s">
        <v>81</v>
      </c>
      <c r="BV98" s="143" t="s">
        <v>82</v>
      </c>
      <c r="BW98" s="143" t="s">
        <v>100</v>
      </c>
      <c r="BX98" s="143" t="s">
        <v>93</v>
      </c>
      <c r="CL98" s="143" t="s">
        <v>1</v>
      </c>
    </row>
    <row r="99" s="4" customFormat="1" ht="16.5" customHeight="1">
      <c r="A99" s="119" t="s">
        <v>84</v>
      </c>
      <c r="B99" s="69"/>
      <c r="C99" s="135"/>
      <c r="D99" s="135"/>
      <c r="E99" s="135"/>
      <c r="F99" s="136" t="s">
        <v>101</v>
      </c>
      <c r="G99" s="136"/>
      <c r="H99" s="136"/>
      <c r="I99" s="136"/>
      <c r="J99" s="136"/>
      <c r="K99" s="135"/>
      <c r="L99" s="136" t="s">
        <v>102</v>
      </c>
      <c r="M99" s="136"/>
      <c r="N99" s="136"/>
      <c r="O99" s="136"/>
      <c r="P99" s="136"/>
      <c r="Q99" s="136"/>
      <c r="R99" s="136"/>
      <c r="S99" s="136"/>
      <c r="T99" s="136"/>
      <c r="U99" s="136"/>
      <c r="V99" s="136"/>
      <c r="W99" s="136"/>
      <c r="X99" s="136"/>
      <c r="Y99" s="136"/>
      <c r="Z99" s="136"/>
      <c r="AA99" s="136"/>
      <c r="AB99" s="136"/>
      <c r="AC99" s="136"/>
      <c r="AD99" s="136"/>
      <c r="AE99" s="136"/>
      <c r="AF99" s="136"/>
      <c r="AG99" s="137">
        <f>'06.04.01 - Dlažby'!K36</f>
        <v>0</v>
      </c>
      <c r="AH99" s="135"/>
      <c r="AI99" s="135"/>
      <c r="AJ99" s="135"/>
      <c r="AK99" s="135"/>
      <c r="AL99" s="135"/>
      <c r="AM99" s="135"/>
      <c r="AN99" s="137">
        <f>SUM(AG99,AV99)</f>
        <v>0</v>
      </c>
      <c r="AO99" s="135"/>
      <c r="AP99" s="135"/>
      <c r="AQ99" s="138" t="s">
        <v>96</v>
      </c>
      <c r="AR99" s="71"/>
      <c r="AS99" s="139">
        <f>'06.04.01 - Dlažby'!K34</f>
        <v>0</v>
      </c>
      <c r="AT99" s="140">
        <f>'06.04.01 - Dlažby'!K35</f>
        <v>0</v>
      </c>
      <c r="AU99" s="140">
        <v>0</v>
      </c>
      <c r="AV99" s="140">
        <f>ROUND(SUM(AX99:AY99),2)</f>
        <v>0</v>
      </c>
      <c r="AW99" s="141">
        <f>'06.04.01 - Dlažby'!T130</f>
        <v>0</v>
      </c>
      <c r="AX99" s="140">
        <f>'06.04.01 - Dlažby'!K39</f>
        <v>0</v>
      </c>
      <c r="AY99" s="140">
        <f>'06.04.01 - Dlažby'!K40</f>
        <v>0</v>
      </c>
      <c r="AZ99" s="140">
        <f>'06.04.01 - Dlažby'!K41</f>
        <v>0</v>
      </c>
      <c r="BA99" s="140">
        <f>'06.04.01 - Dlažby'!K42</f>
        <v>0</v>
      </c>
      <c r="BB99" s="140">
        <f>'06.04.01 - Dlažby'!F39</f>
        <v>0</v>
      </c>
      <c r="BC99" s="140">
        <f>'06.04.01 - Dlažby'!F40</f>
        <v>0</v>
      </c>
      <c r="BD99" s="140">
        <f>'06.04.01 - Dlažby'!F41</f>
        <v>0</v>
      </c>
      <c r="BE99" s="140">
        <f>'06.04.01 - Dlažby'!F42</f>
        <v>0</v>
      </c>
      <c r="BF99" s="142">
        <f>'06.04.01 - Dlažby'!F43</f>
        <v>0</v>
      </c>
      <c r="BG99" s="4"/>
      <c r="BT99" s="143" t="s">
        <v>103</v>
      </c>
      <c r="BV99" s="143" t="s">
        <v>82</v>
      </c>
      <c r="BW99" s="143" t="s">
        <v>104</v>
      </c>
      <c r="BX99" s="143" t="s">
        <v>100</v>
      </c>
      <c r="CL99" s="143" t="s">
        <v>1</v>
      </c>
    </row>
    <row r="100" s="7" customFormat="1" ht="16.5" customHeight="1">
      <c r="A100" s="7"/>
      <c r="B100" s="120"/>
      <c r="C100" s="121"/>
      <c r="D100" s="122" t="s">
        <v>105</v>
      </c>
      <c r="E100" s="122"/>
      <c r="F100" s="122"/>
      <c r="G100" s="122"/>
      <c r="H100" s="122"/>
      <c r="I100" s="123"/>
      <c r="J100" s="122" t="s">
        <v>106</v>
      </c>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32">
        <f>ROUND(SUM(AG101:AG102),2)</f>
        <v>0</v>
      </c>
      <c r="AH100" s="123"/>
      <c r="AI100" s="123"/>
      <c r="AJ100" s="123"/>
      <c r="AK100" s="123"/>
      <c r="AL100" s="123"/>
      <c r="AM100" s="123"/>
      <c r="AN100" s="124">
        <f>SUM(AG100,AV100)</f>
        <v>0</v>
      </c>
      <c r="AO100" s="123"/>
      <c r="AP100" s="123"/>
      <c r="AQ100" s="125" t="s">
        <v>87</v>
      </c>
      <c r="AR100" s="126"/>
      <c r="AS100" s="133">
        <f>ROUND(SUM(AS101:AS102),2)</f>
        <v>0</v>
      </c>
      <c r="AT100" s="134">
        <f>ROUND(SUM(AT101:AT102),2)</f>
        <v>0</v>
      </c>
      <c r="AU100" s="128">
        <f>ROUND(SUM(AU101:AU102),2)</f>
        <v>0</v>
      </c>
      <c r="AV100" s="128">
        <f>ROUND(SUM(AX100:AY100),2)</f>
        <v>0</v>
      </c>
      <c r="AW100" s="129">
        <f>ROUND(SUM(AW101:AW102),5)</f>
        <v>0</v>
      </c>
      <c r="AX100" s="128">
        <f>ROUND(BB100*L29,2)</f>
        <v>0</v>
      </c>
      <c r="AY100" s="128">
        <f>ROUND(BC100*L30,2)</f>
        <v>0</v>
      </c>
      <c r="AZ100" s="128">
        <f>ROUND(BD100*L29,2)</f>
        <v>0</v>
      </c>
      <c r="BA100" s="128">
        <f>ROUND(BE100*L30,2)</f>
        <v>0</v>
      </c>
      <c r="BB100" s="128">
        <f>ROUND(SUM(BB101:BB102),2)</f>
        <v>0</v>
      </c>
      <c r="BC100" s="128">
        <f>ROUND(SUM(BC101:BC102),2)</f>
        <v>0</v>
      </c>
      <c r="BD100" s="128">
        <f>ROUND(SUM(BD101:BD102),2)</f>
        <v>0</v>
      </c>
      <c r="BE100" s="128">
        <f>ROUND(SUM(BE101:BE102),2)</f>
        <v>0</v>
      </c>
      <c r="BF100" s="130">
        <f>ROUND(SUM(BF101:BF102),2)</f>
        <v>0</v>
      </c>
      <c r="BG100" s="7"/>
      <c r="BS100" s="131" t="s">
        <v>79</v>
      </c>
      <c r="BT100" s="131" t="s">
        <v>88</v>
      </c>
      <c r="BU100" s="131" t="s">
        <v>81</v>
      </c>
      <c r="BV100" s="131" t="s">
        <v>82</v>
      </c>
      <c r="BW100" s="131" t="s">
        <v>107</v>
      </c>
      <c r="BX100" s="131" t="s">
        <v>6</v>
      </c>
      <c r="CL100" s="131" t="s">
        <v>1</v>
      </c>
      <c r="CM100" s="131" t="s">
        <v>90</v>
      </c>
    </row>
    <row r="101" s="4" customFormat="1" ht="16.5" customHeight="1">
      <c r="A101" s="119" t="s">
        <v>84</v>
      </c>
      <c r="B101" s="69"/>
      <c r="C101" s="135"/>
      <c r="D101" s="135"/>
      <c r="E101" s="136" t="s">
        <v>108</v>
      </c>
      <c r="F101" s="136"/>
      <c r="G101" s="136"/>
      <c r="H101" s="136"/>
      <c r="I101" s="136"/>
      <c r="J101" s="135"/>
      <c r="K101" s="136" t="s">
        <v>109</v>
      </c>
      <c r="L101" s="136"/>
      <c r="M101" s="136"/>
      <c r="N101" s="136"/>
      <c r="O101" s="136"/>
      <c r="P101" s="136"/>
      <c r="Q101" s="136"/>
      <c r="R101" s="136"/>
      <c r="S101" s="136"/>
      <c r="T101" s="136"/>
      <c r="U101" s="136"/>
      <c r="V101" s="136"/>
      <c r="W101" s="136"/>
      <c r="X101" s="136"/>
      <c r="Y101" s="136"/>
      <c r="Z101" s="136"/>
      <c r="AA101" s="136"/>
      <c r="AB101" s="136"/>
      <c r="AC101" s="136"/>
      <c r="AD101" s="136"/>
      <c r="AE101" s="136"/>
      <c r="AF101" s="136"/>
      <c r="AG101" s="137">
        <f>'07.03 - Konstrukce na pop...'!K34</f>
        <v>0</v>
      </c>
      <c r="AH101" s="135"/>
      <c r="AI101" s="135"/>
      <c r="AJ101" s="135"/>
      <c r="AK101" s="135"/>
      <c r="AL101" s="135"/>
      <c r="AM101" s="135"/>
      <c r="AN101" s="137">
        <f>SUM(AG101,AV101)</f>
        <v>0</v>
      </c>
      <c r="AO101" s="135"/>
      <c r="AP101" s="135"/>
      <c r="AQ101" s="138" t="s">
        <v>96</v>
      </c>
      <c r="AR101" s="71"/>
      <c r="AS101" s="139">
        <f>'07.03 - Konstrukce na pop...'!K32</f>
        <v>0</v>
      </c>
      <c r="AT101" s="140">
        <f>'07.03 - Konstrukce na pop...'!K33</f>
        <v>0</v>
      </c>
      <c r="AU101" s="140">
        <v>0</v>
      </c>
      <c r="AV101" s="140">
        <f>ROUND(SUM(AX101:AY101),2)</f>
        <v>0</v>
      </c>
      <c r="AW101" s="141">
        <f>'07.03 - Konstrukce na pop...'!T127</f>
        <v>0</v>
      </c>
      <c r="AX101" s="140">
        <f>'07.03 - Konstrukce na pop...'!K37</f>
        <v>0</v>
      </c>
      <c r="AY101" s="140">
        <f>'07.03 - Konstrukce na pop...'!K38</f>
        <v>0</v>
      </c>
      <c r="AZ101" s="140">
        <f>'07.03 - Konstrukce na pop...'!K39</f>
        <v>0</v>
      </c>
      <c r="BA101" s="140">
        <f>'07.03 - Konstrukce na pop...'!K40</f>
        <v>0</v>
      </c>
      <c r="BB101" s="140">
        <f>'07.03 - Konstrukce na pop...'!F37</f>
        <v>0</v>
      </c>
      <c r="BC101" s="140">
        <f>'07.03 - Konstrukce na pop...'!F38</f>
        <v>0</v>
      </c>
      <c r="BD101" s="140">
        <f>'07.03 - Konstrukce na pop...'!F39</f>
        <v>0</v>
      </c>
      <c r="BE101" s="140">
        <f>'07.03 - Konstrukce na pop...'!F40</f>
        <v>0</v>
      </c>
      <c r="BF101" s="142">
        <f>'07.03 - Konstrukce na pop...'!F41</f>
        <v>0</v>
      </c>
      <c r="BG101" s="4"/>
      <c r="BT101" s="143" t="s">
        <v>90</v>
      </c>
      <c r="BV101" s="143" t="s">
        <v>82</v>
      </c>
      <c r="BW101" s="143" t="s">
        <v>110</v>
      </c>
      <c r="BX101" s="143" t="s">
        <v>107</v>
      </c>
      <c r="CL101" s="143" t="s">
        <v>1</v>
      </c>
    </row>
    <row r="102" s="4" customFormat="1" ht="16.5" customHeight="1">
      <c r="A102" s="119" t="s">
        <v>84</v>
      </c>
      <c r="B102" s="69"/>
      <c r="C102" s="135"/>
      <c r="D102" s="135"/>
      <c r="E102" s="136" t="s">
        <v>111</v>
      </c>
      <c r="F102" s="136"/>
      <c r="G102" s="136"/>
      <c r="H102" s="136"/>
      <c r="I102" s="136"/>
      <c r="J102" s="135"/>
      <c r="K102" s="136" t="s">
        <v>112</v>
      </c>
      <c r="L102" s="136"/>
      <c r="M102" s="136"/>
      <c r="N102" s="136"/>
      <c r="O102" s="136"/>
      <c r="P102" s="136"/>
      <c r="Q102" s="136"/>
      <c r="R102" s="136"/>
      <c r="S102" s="136"/>
      <c r="T102" s="136"/>
      <c r="U102" s="136"/>
      <c r="V102" s="136"/>
      <c r="W102" s="136"/>
      <c r="X102" s="136"/>
      <c r="Y102" s="136"/>
      <c r="Z102" s="136"/>
      <c r="AA102" s="136"/>
      <c r="AB102" s="136"/>
      <c r="AC102" s="136"/>
      <c r="AD102" s="136"/>
      <c r="AE102" s="136"/>
      <c r="AF102" s="136"/>
      <c r="AG102" s="137">
        <f>'07.04 - Konstrukce na pop...'!K34</f>
        <v>0</v>
      </c>
      <c r="AH102" s="135"/>
      <c r="AI102" s="135"/>
      <c r="AJ102" s="135"/>
      <c r="AK102" s="135"/>
      <c r="AL102" s="135"/>
      <c r="AM102" s="135"/>
      <c r="AN102" s="137">
        <f>SUM(AG102,AV102)</f>
        <v>0</v>
      </c>
      <c r="AO102" s="135"/>
      <c r="AP102" s="135"/>
      <c r="AQ102" s="138" t="s">
        <v>96</v>
      </c>
      <c r="AR102" s="71"/>
      <c r="AS102" s="139">
        <f>'07.04 - Konstrukce na pop...'!K32</f>
        <v>0</v>
      </c>
      <c r="AT102" s="140">
        <f>'07.04 - Konstrukce na pop...'!K33</f>
        <v>0</v>
      </c>
      <c r="AU102" s="140">
        <v>0</v>
      </c>
      <c r="AV102" s="140">
        <f>ROUND(SUM(AX102:AY102),2)</f>
        <v>0</v>
      </c>
      <c r="AW102" s="141">
        <f>'07.04 - Konstrukce na pop...'!T125</f>
        <v>0</v>
      </c>
      <c r="AX102" s="140">
        <f>'07.04 - Konstrukce na pop...'!K37</f>
        <v>0</v>
      </c>
      <c r="AY102" s="140">
        <f>'07.04 - Konstrukce na pop...'!K38</f>
        <v>0</v>
      </c>
      <c r="AZ102" s="140">
        <f>'07.04 - Konstrukce na pop...'!K39</f>
        <v>0</v>
      </c>
      <c r="BA102" s="140">
        <f>'07.04 - Konstrukce na pop...'!K40</f>
        <v>0</v>
      </c>
      <c r="BB102" s="140">
        <f>'07.04 - Konstrukce na pop...'!F37</f>
        <v>0</v>
      </c>
      <c r="BC102" s="140">
        <f>'07.04 - Konstrukce na pop...'!F38</f>
        <v>0</v>
      </c>
      <c r="BD102" s="140">
        <f>'07.04 - Konstrukce na pop...'!F39</f>
        <v>0</v>
      </c>
      <c r="BE102" s="140">
        <f>'07.04 - Konstrukce na pop...'!F40</f>
        <v>0</v>
      </c>
      <c r="BF102" s="142">
        <f>'07.04 - Konstrukce na pop...'!F41</f>
        <v>0</v>
      </c>
      <c r="BG102" s="4"/>
      <c r="BT102" s="143" t="s">
        <v>90</v>
      </c>
      <c r="BV102" s="143" t="s">
        <v>82</v>
      </c>
      <c r="BW102" s="143" t="s">
        <v>113</v>
      </c>
      <c r="BX102" s="143" t="s">
        <v>107</v>
      </c>
      <c r="CL102" s="143" t="s">
        <v>1</v>
      </c>
    </row>
    <row r="103" s="7" customFormat="1" ht="16.5" customHeight="1">
      <c r="A103" s="7"/>
      <c r="B103" s="120"/>
      <c r="C103" s="121"/>
      <c r="D103" s="122" t="s">
        <v>114</v>
      </c>
      <c r="E103" s="122"/>
      <c r="F103" s="122"/>
      <c r="G103" s="122"/>
      <c r="H103" s="122"/>
      <c r="I103" s="123"/>
      <c r="J103" s="122" t="s">
        <v>115</v>
      </c>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32">
        <f>ROUND(AG104,2)</f>
        <v>0</v>
      </c>
      <c r="AH103" s="123"/>
      <c r="AI103" s="123"/>
      <c r="AJ103" s="123"/>
      <c r="AK103" s="123"/>
      <c r="AL103" s="123"/>
      <c r="AM103" s="123"/>
      <c r="AN103" s="124">
        <f>SUM(AG103,AV103)</f>
        <v>0</v>
      </c>
      <c r="AO103" s="123"/>
      <c r="AP103" s="123"/>
      <c r="AQ103" s="125" t="s">
        <v>87</v>
      </c>
      <c r="AR103" s="126"/>
      <c r="AS103" s="133">
        <f>ROUND(AS104,2)</f>
        <v>0</v>
      </c>
      <c r="AT103" s="134">
        <f>ROUND(AT104,2)</f>
        <v>0</v>
      </c>
      <c r="AU103" s="128">
        <f>ROUND(AU104,2)</f>
        <v>0</v>
      </c>
      <c r="AV103" s="128">
        <f>ROUND(SUM(AX103:AY103),2)</f>
        <v>0</v>
      </c>
      <c r="AW103" s="129">
        <f>ROUND(AW104,5)</f>
        <v>0</v>
      </c>
      <c r="AX103" s="128">
        <f>ROUND(BB103*L29,2)</f>
        <v>0</v>
      </c>
      <c r="AY103" s="128">
        <f>ROUND(BC103*L30,2)</f>
        <v>0</v>
      </c>
      <c r="AZ103" s="128">
        <f>ROUND(BD103*L29,2)</f>
        <v>0</v>
      </c>
      <c r="BA103" s="128">
        <f>ROUND(BE103*L30,2)</f>
        <v>0</v>
      </c>
      <c r="BB103" s="128">
        <f>ROUND(BB104,2)</f>
        <v>0</v>
      </c>
      <c r="BC103" s="128">
        <f>ROUND(BC104,2)</f>
        <v>0</v>
      </c>
      <c r="BD103" s="128">
        <f>ROUND(BD104,2)</f>
        <v>0</v>
      </c>
      <c r="BE103" s="128">
        <f>ROUND(BE104,2)</f>
        <v>0</v>
      </c>
      <c r="BF103" s="130">
        <f>ROUND(BF104,2)</f>
        <v>0</v>
      </c>
      <c r="BG103" s="7"/>
      <c r="BS103" s="131" t="s">
        <v>79</v>
      </c>
      <c r="BT103" s="131" t="s">
        <v>88</v>
      </c>
      <c r="BU103" s="131" t="s">
        <v>81</v>
      </c>
      <c r="BV103" s="131" t="s">
        <v>82</v>
      </c>
      <c r="BW103" s="131" t="s">
        <v>116</v>
      </c>
      <c r="BX103" s="131" t="s">
        <v>6</v>
      </c>
      <c r="CL103" s="131" t="s">
        <v>1</v>
      </c>
      <c r="CM103" s="131" t="s">
        <v>90</v>
      </c>
    </row>
    <row r="104" s="4" customFormat="1" ht="16.5" customHeight="1">
      <c r="A104" s="119" t="s">
        <v>84</v>
      </c>
      <c r="B104" s="69"/>
      <c r="C104" s="135"/>
      <c r="D104" s="135"/>
      <c r="E104" s="136" t="s">
        <v>117</v>
      </c>
      <c r="F104" s="136"/>
      <c r="G104" s="136"/>
      <c r="H104" s="136"/>
      <c r="I104" s="136"/>
      <c r="J104" s="135"/>
      <c r="K104" s="136" t="s">
        <v>118</v>
      </c>
      <c r="L104" s="136"/>
      <c r="M104" s="136"/>
      <c r="N104" s="136"/>
      <c r="O104" s="136"/>
      <c r="P104" s="136"/>
      <c r="Q104" s="136"/>
      <c r="R104" s="136"/>
      <c r="S104" s="136"/>
      <c r="T104" s="136"/>
      <c r="U104" s="136"/>
      <c r="V104" s="136"/>
      <c r="W104" s="136"/>
      <c r="X104" s="136"/>
      <c r="Y104" s="136"/>
      <c r="Z104" s="136"/>
      <c r="AA104" s="136"/>
      <c r="AB104" s="136"/>
      <c r="AC104" s="136"/>
      <c r="AD104" s="136"/>
      <c r="AE104" s="136"/>
      <c r="AF104" s="136"/>
      <c r="AG104" s="137">
        <f>'08.03 - Pískoviště 1'!K34</f>
        <v>0</v>
      </c>
      <c r="AH104" s="135"/>
      <c r="AI104" s="135"/>
      <c r="AJ104" s="135"/>
      <c r="AK104" s="135"/>
      <c r="AL104" s="135"/>
      <c r="AM104" s="135"/>
      <c r="AN104" s="137">
        <f>SUM(AG104,AV104)</f>
        <v>0</v>
      </c>
      <c r="AO104" s="135"/>
      <c r="AP104" s="135"/>
      <c r="AQ104" s="138" t="s">
        <v>96</v>
      </c>
      <c r="AR104" s="71"/>
      <c r="AS104" s="139">
        <f>'08.03 - Pískoviště 1'!K32</f>
        <v>0</v>
      </c>
      <c r="AT104" s="140">
        <f>'08.03 - Pískoviště 1'!K33</f>
        <v>0</v>
      </c>
      <c r="AU104" s="140">
        <v>0</v>
      </c>
      <c r="AV104" s="140">
        <f>ROUND(SUM(AX104:AY104),2)</f>
        <v>0</v>
      </c>
      <c r="AW104" s="141">
        <f>'08.03 - Pískoviště 1'!T127</f>
        <v>0</v>
      </c>
      <c r="AX104" s="140">
        <f>'08.03 - Pískoviště 1'!K37</f>
        <v>0</v>
      </c>
      <c r="AY104" s="140">
        <f>'08.03 - Pískoviště 1'!K38</f>
        <v>0</v>
      </c>
      <c r="AZ104" s="140">
        <f>'08.03 - Pískoviště 1'!K39</f>
        <v>0</v>
      </c>
      <c r="BA104" s="140">
        <f>'08.03 - Pískoviště 1'!K40</f>
        <v>0</v>
      </c>
      <c r="BB104" s="140">
        <f>'08.03 - Pískoviště 1'!F37</f>
        <v>0</v>
      </c>
      <c r="BC104" s="140">
        <f>'08.03 - Pískoviště 1'!F38</f>
        <v>0</v>
      </c>
      <c r="BD104" s="140">
        <f>'08.03 - Pískoviště 1'!F39</f>
        <v>0</v>
      </c>
      <c r="BE104" s="140">
        <f>'08.03 - Pískoviště 1'!F40</f>
        <v>0</v>
      </c>
      <c r="BF104" s="142">
        <f>'08.03 - Pískoviště 1'!F41</f>
        <v>0</v>
      </c>
      <c r="BG104" s="4"/>
      <c r="BT104" s="143" t="s">
        <v>90</v>
      </c>
      <c r="BV104" s="143" t="s">
        <v>82</v>
      </c>
      <c r="BW104" s="143" t="s">
        <v>119</v>
      </c>
      <c r="BX104" s="143" t="s">
        <v>116</v>
      </c>
      <c r="CL104" s="143" t="s">
        <v>1</v>
      </c>
    </row>
    <row r="105" s="7" customFormat="1" ht="16.5" customHeight="1">
      <c r="A105" s="119" t="s">
        <v>84</v>
      </c>
      <c r="B105" s="120"/>
      <c r="C105" s="121"/>
      <c r="D105" s="122" t="s">
        <v>120</v>
      </c>
      <c r="E105" s="122"/>
      <c r="F105" s="122"/>
      <c r="G105" s="122"/>
      <c r="H105" s="122"/>
      <c r="I105" s="123"/>
      <c r="J105" s="122" t="s">
        <v>121</v>
      </c>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4">
        <f>'SO 11 - Herní a didaktick...'!K32</f>
        <v>0</v>
      </c>
      <c r="AH105" s="123"/>
      <c r="AI105" s="123"/>
      <c r="AJ105" s="123"/>
      <c r="AK105" s="123"/>
      <c r="AL105" s="123"/>
      <c r="AM105" s="123"/>
      <c r="AN105" s="124">
        <f>SUM(AG105,AV105)</f>
        <v>0</v>
      </c>
      <c r="AO105" s="123"/>
      <c r="AP105" s="123"/>
      <c r="AQ105" s="125" t="s">
        <v>87</v>
      </c>
      <c r="AR105" s="126"/>
      <c r="AS105" s="127">
        <f>'SO 11 - Herní a didaktick...'!K30</f>
        <v>0</v>
      </c>
      <c r="AT105" s="128">
        <f>'SO 11 - Herní a didaktick...'!K31</f>
        <v>0</v>
      </c>
      <c r="AU105" s="128">
        <v>0</v>
      </c>
      <c r="AV105" s="128">
        <f>ROUND(SUM(AX105:AY105),2)</f>
        <v>0</v>
      </c>
      <c r="AW105" s="129">
        <f>'SO 11 - Herní a didaktick...'!T121</f>
        <v>0</v>
      </c>
      <c r="AX105" s="128">
        <f>'SO 11 - Herní a didaktick...'!K35</f>
        <v>0</v>
      </c>
      <c r="AY105" s="128">
        <f>'SO 11 - Herní a didaktick...'!K36</f>
        <v>0</v>
      </c>
      <c r="AZ105" s="128">
        <f>'SO 11 - Herní a didaktick...'!K37</f>
        <v>0</v>
      </c>
      <c r="BA105" s="128">
        <f>'SO 11 - Herní a didaktick...'!K38</f>
        <v>0</v>
      </c>
      <c r="BB105" s="128">
        <f>'SO 11 - Herní a didaktick...'!F35</f>
        <v>0</v>
      </c>
      <c r="BC105" s="128">
        <f>'SO 11 - Herní a didaktick...'!F36</f>
        <v>0</v>
      </c>
      <c r="BD105" s="128">
        <f>'SO 11 - Herní a didaktick...'!F37</f>
        <v>0</v>
      </c>
      <c r="BE105" s="128">
        <f>'SO 11 - Herní a didaktick...'!F38</f>
        <v>0</v>
      </c>
      <c r="BF105" s="130">
        <f>'SO 11 - Herní a didaktick...'!F39</f>
        <v>0</v>
      </c>
      <c r="BG105" s="7"/>
      <c r="BT105" s="131" t="s">
        <v>88</v>
      </c>
      <c r="BV105" s="131" t="s">
        <v>82</v>
      </c>
      <c r="BW105" s="131" t="s">
        <v>122</v>
      </c>
      <c r="BX105" s="131" t="s">
        <v>6</v>
      </c>
      <c r="CL105" s="131" t="s">
        <v>1</v>
      </c>
      <c r="CM105" s="131" t="s">
        <v>90</v>
      </c>
    </row>
    <row r="106" s="7" customFormat="1" ht="16.5" customHeight="1">
      <c r="A106" s="7"/>
      <c r="B106" s="120"/>
      <c r="C106" s="121"/>
      <c r="D106" s="122" t="s">
        <v>123</v>
      </c>
      <c r="E106" s="122"/>
      <c r="F106" s="122"/>
      <c r="G106" s="122"/>
      <c r="H106" s="122"/>
      <c r="I106" s="123"/>
      <c r="J106" s="122" t="s">
        <v>124</v>
      </c>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32">
        <f>ROUND(AG107,2)</f>
        <v>0</v>
      </c>
      <c r="AH106" s="123"/>
      <c r="AI106" s="123"/>
      <c r="AJ106" s="123"/>
      <c r="AK106" s="123"/>
      <c r="AL106" s="123"/>
      <c r="AM106" s="123"/>
      <c r="AN106" s="124">
        <f>SUM(AG106,AV106)</f>
        <v>0</v>
      </c>
      <c r="AO106" s="123"/>
      <c r="AP106" s="123"/>
      <c r="AQ106" s="125" t="s">
        <v>87</v>
      </c>
      <c r="AR106" s="126"/>
      <c r="AS106" s="133">
        <f>ROUND(AS107,2)</f>
        <v>0</v>
      </c>
      <c r="AT106" s="134">
        <f>ROUND(AT107,2)</f>
        <v>0</v>
      </c>
      <c r="AU106" s="128">
        <f>ROUND(AU107,2)</f>
        <v>0</v>
      </c>
      <c r="AV106" s="128">
        <f>ROUND(SUM(AX106:AY106),2)</f>
        <v>0</v>
      </c>
      <c r="AW106" s="129">
        <f>ROUND(AW107,5)</f>
        <v>0</v>
      </c>
      <c r="AX106" s="128">
        <f>ROUND(BB106*L29,2)</f>
        <v>0</v>
      </c>
      <c r="AY106" s="128">
        <f>ROUND(BC106*L30,2)</f>
        <v>0</v>
      </c>
      <c r="AZ106" s="128">
        <f>ROUND(BD106*L29,2)</f>
        <v>0</v>
      </c>
      <c r="BA106" s="128">
        <f>ROUND(BE106*L30,2)</f>
        <v>0</v>
      </c>
      <c r="BB106" s="128">
        <f>ROUND(BB107,2)</f>
        <v>0</v>
      </c>
      <c r="BC106" s="128">
        <f>ROUND(BC107,2)</f>
        <v>0</v>
      </c>
      <c r="BD106" s="128">
        <f>ROUND(BD107,2)</f>
        <v>0</v>
      </c>
      <c r="BE106" s="128">
        <f>ROUND(BE107,2)</f>
        <v>0</v>
      </c>
      <c r="BF106" s="130">
        <f>ROUND(BF107,2)</f>
        <v>0</v>
      </c>
      <c r="BG106" s="7"/>
      <c r="BS106" s="131" t="s">
        <v>79</v>
      </c>
      <c r="BT106" s="131" t="s">
        <v>88</v>
      </c>
      <c r="BU106" s="131" t="s">
        <v>81</v>
      </c>
      <c r="BV106" s="131" t="s">
        <v>82</v>
      </c>
      <c r="BW106" s="131" t="s">
        <v>125</v>
      </c>
      <c r="BX106" s="131" t="s">
        <v>6</v>
      </c>
      <c r="CL106" s="131" t="s">
        <v>1</v>
      </c>
      <c r="CM106" s="131" t="s">
        <v>90</v>
      </c>
    </row>
    <row r="107" s="4" customFormat="1" ht="16.5" customHeight="1">
      <c r="A107" s="119" t="s">
        <v>84</v>
      </c>
      <c r="B107" s="69"/>
      <c r="C107" s="135"/>
      <c r="D107" s="135"/>
      <c r="E107" s="136" t="s">
        <v>126</v>
      </c>
      <c r="F107" s="136"/>
      <c r="G107" s="136"/>
      <c r="H107" s="136"/>
      <c r="I107" s="136"/>
      <c r="J107" s="135"/>
      <c r="K107" s="136" t="s">
        <v>127</v>
      </c>
      <c r="L107" s="136"/>
      <c r="M107" s="136"/>
      <c r="N107" s="136"/>
      <c r="O107" s="136"/>
      <c r="P107" s="136"/>
      <c r="Q107" s="136"/>
      <c r="R107" s="136"/>
      <c r="S107" s="136"/>
      <c r="T107" s="136"/>
      <c r="U107" s="136"/>
      <c r="V107" s="136"/>
      <c r="W107" s="136"/>
      <c r="X107" s="136"/>
      <c r="Y107" s="136"/>
      <c r="Z107" s="136"/>
      <c r="AA107" s="136"/>
      <c r="AB107" s="136"/>
      <c r="AC107" s="136"/>
      <c r="AD107" s="136"/>
      <c r="AE107" s="136"/>
      <c r="AF107" s="136"/>
      <c r="AG107" s="137">
        <f>'13.03 - Plot u vstupu'!K34</f>
        <v>0</v>
      </c>
      <c r="AH107" s="135"/>
      <c r="AI107" s="135"/>
      <c r="AJ107" s="135"/>
      <c r="AK107" s="135"/>
      <c r="AL107" s="135"/>
      <c r="AM107" s="135"/>
      <c r="AN107" s="137">
        <f>SUM(AG107,AV107)</f>
        <v>0</v>
      </c>
      <c r="AO107" s="135"/>
      <c r="AP107" s="135"/>
      <c r="AQ107" s="138" t="s">
        <v>96</v>
      </c>
      <c r="AR107" s="71"/>
      <c r="AS107" s="139">
        <f>'13.03 - Plot u vstupu'!K32</f>
        <v>0</v>
      </c>
      <c r="AT107" s="140">
        <f>'13.03 - Plot u vstupu'!K33</f>
        <v>0</v>
      </c>
      <c r="AU107" s="140">
        <v>0</v>
      </c>
      <c r="AV107" s="140">
        <f>ROUND(SUM(AX107:AY107),2)</f>
        <v>0</v>
      </c>
      <c r="AW107" s="141">
        <f>'13.03 - Plot u vstupu'!T125</f>
        <v>0</v>
      </c>
      <c r="AX107" s="140">
        <f>'13.03 - Plot u vstupu'!K37</f>
        <v>0</v>
      </c>
      <c r="AY107" s="140">
        <f>'13.03 - Plot u vstupu'!K38</f>
        <v>0</v>
      </c>
      <c r="AZ107" s="140">
        <f>'13.03 - Plot u vstupu'!K39</f>
        <v>0</v>
      </c>
      <c r="BA107" s="140">
        <f>'13.03 - Plot u vstupu'!K40</f>
        <v>0</v>
      </c>
      <c r="BB107" s="140">
        <f>'13.03 - Plot u vstupu'!F37</f>
        <v>0</v>
      </c>
      <c r="BC107" s="140">
        <f>'13.03 - Plot u vstupu'!F38</f>
        <v>0</v>
      </c>
      <c r="BD107" s="140">
        <f>'13.03 - Plot u vstupu'!F39</f>
        <v>0</v>
      </c>
      <c r="BE107" s="140">
        <f>'13.03 - Plot u vstupu'!F40</f>
        <v>0</v>
      </c>
      <c r="BF107" s="142">
        <f>'13.03 - Plot u vstupu'!F41</f>
        <v>0</v>
      </c>
      <c r="BG107" s="4"/>
      <c r="BT107" s="143" t="s">
        <v>90</v>
      </c>
      <c r="BV107" s="143" t="s">
        <v>82</v>
      </c>
      <c r="BW107" s="143" t="s">
        <v>128</v>
      </c>
      <c r="BX107" s="143" t="s">
        <v>125</v>
      </c>
      <c r="CL107" s="143" t="s">
        <v>1</v>
      </c>
    </row>
    <row r="108" s="7" customFormat="1" ht="16.5" customHeight="1">
      <c r="A108" s="7"/>
      <c r="B108" s="120"/>
      <c r="C108" s="121"/>
      <c r="D108" s="122" t="s">
        <v>129</v>
      </c>
      <c r="E108" s="122"/>
      <c r="F108" s="122"/>
      <c r="G108" s="122"/>
      <c r="H108" s="122"/>
      <c r="I108" s="123"/>
      <c r="J108" s="122" t="s">
        <v>130</v>
      </c>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32">
        <f>ROUND(SUM(AG109:AG110),2)</f>
        <v>0</v>
      </c>
      <c r="AH108" s="123"/>
      <c r="AI108" s="123"/>
      <c r="AJ108" s="123"/>
      <c r="AK108" s="123"/>
      <c r="AL108" s="123"/>
      <c r="AM108" s="123"/>
      <c r="AN108" s="124">
        <f>SUM(AG108,AV108)</f>
        <v>0</v>
      </c>
      <c r="AO108" s="123"/>
      <c r="AP108" s="123"/>
      <c r="AQ108" s="125" t="s">
        <v>87</v>
      </c>
      <c r="AR108" s="126"/>
      <c r="AS108" s="133">
        <f>ROUND(SUM(AS109:AS110),2)</f>
        <v>0</v>
      </c>
      <c r="AT108" s="134">
        <f>ROUND(SUM(AT109:AT110),2)</f>
        <v>0</v>
      </c>
      <c r="AU108" s="128">
        <f>ROUND(SUM(AU109:AU110),2)</f>
        <v>0</v>
      </c>
      <c r="AV108" s="128">
        <f>ROUND(SUM(AX108:AY108),2)</f>
        <v>0</v>
      </c>
      <c r="AW108" s="129">
        <f>ROUND(SUM(AW109:AW110),5)</f>
        <v>0</v>
      </c>
      <c r="AX108" s="128">
        <f>ROUND(BB108*L29,2)</f>
        <v>0</v>
      </c>
      <c r="AY108" s="128">
        <f>ROUND(BC108*L30,2)</f>
        <v>0</v>
      </c>
      <c r="AZ108" s="128">
        <f>ROUND(BD108*L29,2)</f>
        <v>0</v>
      </c>
      <c r="BA108" s="128">
        <f>ROUND(BE108*L30,2)</f>
        <v>0</v>
      </c>
      <c r="BB108" s="128">
        <f>ROUND(SUM(BB109:BB110),2)</f>
        <v>0</v>
      </c>
      <c r="BC108" s="128">
        <f>ROUND(SUM(BC109:BC110),2)</f>
        <v>0</v>
      </c>
      <c r="BD108" s="128">
        <f>ROUND(SUM(BD109:BD110),2)</f>
        <v>0</v>
      </c>
      <c r="BE108" s="128">
        <f>ROUND(SUM(BE109:BE110),2)</f>
        <v>0</v>
      </c>
      <c r="BF108" s="130">
        <f>ROUND(SUM(BF109:BF110),2)</f>
        <v>0</v>
      </c>
      <c r="BG108" s="7"/>
      <c r="BS108" s="131" t="s">
        <v>79</v>
      </c>
      <c r="BT108" s="131" t="s">
        <v>88</v>
      </c>
      <c r="BU108" s="131" t="s">
        <v>81</v>
      </c>
      <c r="BV108" s="131" t="s">
        <v>82</v>
      </c>
      <c r="BW108" s="131" t="s">
        <v>131</v>
      </c>
      <c r="BX108" s="131" t="s">
        <v>6</v>
      </c>
      <c r="CL108" s="131" t="s">
        <v>1</v>
      </c>
      <c r="CM108" s="131" t="s">
        <v>90</v>
      </c>
    </row>
    <row r="109" s="4" customFormat="1" ht="16.5" customHeight="1">
      <c r="A109" s="119" t="s">
        <v>84</v>
      </c>
      <c r="B109" s="69"/>
      <c r="C109" s="135"/>
      <c r="D109" s="135"/>
      <c r="E109" s="136" t="s">
        <v>132</v>
      </c>
      <c r="F109" s="136"/>
      <c r="G109" s="136"/>
      <c r="H109" s="136"/>
      <c r="I109" s="136"/>
      <c r="J109" s="135"/>
      <c r="K109" s="136" t="s">
        <v>133</v>
      </c>
      <c r="L109" s="136"/>
      <c r="M109" s="136"/>
      <c r="N109" s="136"/>
      <c r="O109" s="136"/>
      <c r="P109" s="136"/>
      <c r="Q109" s="136"/>
      <c r="R109" s="136"/>
      <c r="S109" s="136"/>
      <c r="T109" s="136"/>
      <c r="U109" s="136"/>
      <c r="V109" s="136"/>
      <c r="W109" s="136"/>
      <c r="X109" s="136"/>
      <c r="Y109" s="136"/>
      <c r="Z109" s="136"/>
      <c r="AA109" s="136"/>
      <c r="AB109" s="136"/>
      <c r="AC109" s="136"/>
      <c r="AD109" s="136"/>
      <c r="AE109" s="136"/>
      <c r="AF109" s="136"/>
      <c r="AG109" s="137">
        <f>'14.03 - Lavice pod borovicí'!K34</f>
        <v>0</v>
      </c>
      <c r="AH109" s="135"/>
      <c r="AI109" s="135"/>
      <c r="AJ109" s="135"/>
      <c r="AK109" s="135"/>
      <c r="AL109" s="135"/>
      <c r="AM109" s="135"/>
      <c r="AN109" s="137">
        <f>SUM(AG109,AV109)</f>
        <v>0</v>
      </c>
      <c r="AO109" s="135"/>
      <c r="AP109" s="135"/>
      <c r="AQ109" s="138" t="s">
        <v>96</v>
      </c>
      <c r="AR109" s="71"/>
      <c r="AS109" s="139">
        <f>'14.03 - Lavice pod borovicí'!K32</f>
        <v>0</v>
      </c>
      <c r="AT109" s="140">
        <f>'14.03 - Lavice pod borovicí'!K33</f>
        <v>0</v>
      </c>
      <c r="AU109" s="140">
        <v>0</v>
      </c>
      <c r="AV109" s="140">
        <f>ROUND(SUM(AX109:AY109),2)</f>
        <v>0</v>
      </c>
      <c r="AW109" s="141">
        <f>'14.03 - Lavice pod borovicí'!T128</f>
        <v>0</v>
      </c>
      <c r="AX109" s="140">
        <f>'14.03 - Lavice pod borovicí'!K37</f>
        <v>0</v>
      </c>
      <c r="AY109" s="140">
        <f>'14.03 - Lavice pod borovicí'!K38</f>
        <v>0</v>
      </c>
      <c r="AZ109" s="140">
        <f>'14.03 - Lavice pod borovicí'!K39</f>
        <v>0</v>
      </c>
      <c r="BA109" s="140">
        <f>'14.03 - Lavice pod borovicí'!K40</f>
        <v>0</v>
      </c>
      <c r="BB109" s="140">
        <f>'14.03 - Lavice pod borovicí'!F37</f>
        <v>0</v>
      </c>
      <c r="BC109" s="140">
        <f>'14.03 - Lavice pod borovicí'!F38</f>
        <v>0</v>
      </c>
      <c r="BD109" s="140">
        <f>'14.03 - Lavice pod borovicí'!F39</f>
        <v>0</v>
      </c>
      <c r="BE109" s="140">
        <f>'14.03 - Lavice pod borovicí'!F40</f>
        <v>0</v>
      </c>
      <c r="BF109" s="142">
        <f>'14.03 - Lavice pod borovicí'!F41</f>
        <v>0</v>
      </c>
      <c r="BG109" s="4"/>
      <c r="BT109" s="143" t="s">
        <v>90</v>
      </c>
      <c r="BV109" s="143" t="s">
        <v>82</v>
      </c>
      <c r="BW109" s="143" t="s">
        <v>134</v>
      </c>
      <c r="BX109" s="143" t="s">
        <v>131</v>
      </c>
      <c r="CL109" s="143" t="s">
        <v>1</v>
      </c>
    </row>
    <row r="110" s="4" customFormat="1" ht="16.5" customHeight="1">
      <c r="A110" s="119" t="s">
        <v>84</v>
      </c>
      <c r="B110" s="69"/>
      <c r="C110" s="135"/>
      <c r="D110" s="135"/>
      <c r="E110" s="136" t="s">
        <v>135</v>
      </c>
      <c r="F110" s="136"/>
      <c r="G110" s="136"/>
      <c r="H110" s="136"/>
      <c r="I110" s="136"/>
      <c r="J110" s="135"/>
      <c r="K110" s="136" t="s">
        <v>136</v>
      </c>
      <c r="L110" s="136"/>
      <c r="M110" s="136"/>
      <c r="N110" s="136"/>
      <c r="O110" s="136"/>
      <c r="P110" s="136"/>
      <c r="Q110" s="136"/>
      <c r="R110" s="136"/>
      <c r="S110" s="136"/>
      <c r="T110" s="136"/>
      <c r="U110" s="136"/>
      <c r="V110" s="136"/>
      <c r="W110" s="136"/>
      <c r="X110" s="136"/>
      <c r="Y110" s="136"/>
      <c r="Z110" s="136"/>
      <c r="AA110" s="136"/>
      <c r="AB110" s="136"/>
      <c r="AC110" s="136"/>
      <c r="AD110" s="136"/>
      <c r="AE110" s="136"/>
      <c r="AF110" s="136"/>
      <c r="AG110" s="137">
        <f>'14.08 - Stožáry na vlajky'!K34</f>
        <v>0</v>
      </c>
      <c r="AH110" s="135"/>
      <c r="AI110" s="135"/>
      <c r="AJ110" s="135"/>
      <c r="AK110" s="135"/>
      <c r="AL110" s="135"/>
      <c r="AM110" s="135"/>
      <c r="AN110" s="137">
        <f>SUM(AG110,AV110)</f>
        <v>0</v>
      </c>
      <c r="AO110" s="135"/>
      <c r="AP110" s="135"/>
      <c r="AQ110" s="138" t="s">
        <v>96</v>
      </c>
      <c r="AR110" s="71"/>
      <c r="AS110" s="139">
        <f>'14.08 - Stožáry na vlajky'!K32</f>
        <v>0</v>
      </c>
      <c r="AT110" s="140">
        <f>'14.08 - Stožáry na vlajky'!K33</f>
        <v>0</v>
      </c>
      <c r="AU110" s="140">
        <v>0</v>
      </c>
      <c r="AV110" s="140">
        <f>ROUND(SUM(AX110:AY110),2)</f>
        <v>0</v>
      </c>
      <c r="AW110" s="141">
        <f>'14.08 - Stožáry na vlajky'!T125</f>
        <v>0</v>
      </c>
      <c r="AX110" s="140">
        <f>'14.08 - Stožáry na vlajky'!K37</f>
        <v>0</v>
      </c>
      <c r="AY110" s="140">
        <f>'14.08 - Stožáry na vlajky'!K38</f>
        <v>0</v>
      </c>
      <c r="AZ110" s="140">
        <f>'14.08 - Stožáry na vlajky'!K39</f>
        <v>0</v>
      </c>
      <c r="BA110" s="140">
        <f>'14.08 - Stožáry na vlajky'!K40</f>
        <v>0</v>
      </c>
      <c r="BB110" s="140">
        <f>'14.08 - Stožáry na vlajky'!F37</f>
        <v>0</v>
      </c>
      <c r="BC110" s="140">
        <f>'14.08 - Stožáry na vlajky'!F38</f>
        <v>0</v>
      </c>
      <c r="BD110" s="140">
        <f>'14.08 - Stožáry na vlajky'!F39</f>
        <v>0</v>
      </c>
      <c r="BE110" s="140">
        <f>'14.08 - Stožáry na vlajky'!F40</f>
        <v>0</v>
      </c>
      <c r="BF110" s="142">
        <f>'14.08 - Stožáry na vlajky'!F41</f>
        <v>0</v>
      </c>
      <c r="BG110" s="4"/>
      <c r="BT110" s="143" t="s">
        <v>90</v>
      </c>
      <c r="BV110" s="143" t="s">
        <v>82</v>
      </c>
      <c r="BW110" s="143" t="s">
        <v>137</v>
      </c>
      <c r="BX110" s="143" t="s">
        <v>131</v>
      </c>
      <c r="CL110" s="143" t="s">
        <v>1</v>
      </c>
    </row>
    <row r="111" s="7" customFormat="1" ht="16.5" customHeight="1">
      <c r="A111" s="7"/>
      <c r="B111" s="120"/>
      <c r="C111" s="121"/>
      <c r="D111" s="122" t="s">
        <v>138</v>
      </c>
      <c r="E111" s="122"/>
      <c r="F111" s="122"/>
      <c r="G111" s="122"/>
      <c r="H111" s="122"/>
      <c r="I111" s="123"/>
      <c r="J111" s="122" t="s">
        <v>139</v>
      </c>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32">
        <f>ROUND(SUM(AG112:AG114),2)</f>
        <v>0</v>
      </c>
      <c r="AH111" s="123"/>
      <c r="AI111" s="123"/>
      <c r="AJ111" s="123"/>
      <c r="AK111" s="123"/>
      <c r="AL111" s="123"/>
      <c r="AM111" s="123"/>
      <c r="AN111" s="124">
        <f>SUM(AG111,AV111)</f>
        <v>0</v>
      </c>
      <c r="AO111" s="123"/>
      <c r="AP111" s="123"/>
      <c r="AQ111" s="125" t="s">
        <v>87</v>
      </c>
      <c r="AR111" s="126"/>
      <c r="AS111" s="133">
        <f>ROUND(SUM(AS112:AS114),2)</f>
        <v>0</v>
      </c>
      <c r="AT111" s="134">
        <f>ROUND(SUM(AT112:AT114),2)</f>
        <v>0</v>
      </c>
      <c r="AU111" s="128">
        <f>ROUND(SUM(AU112:AU114),2)</f>
        <v>0</v>
      </c>
      <c r="AV111" s="128">
        <f>ROUND(SUM(AX111:AY111),2)</f>
        <v>0</v>
      </c>
      <c r="AW111" s="129">
        <f>ROUND(SUM(AW112:AW114),5)</f>
        <v>0</v>
      </c>
      <c r="AX111" s="128">
        <f>ROUND(BB111*L29,2)</f>
        <v>0</v>
      </c>
      <c r="AY111" s="128">
        <f>ROUND(BC111*L30,2)</f>
        <v>0</v>
      </c>
      <c r="AZ111" s="128">
        <f>ROUND(BD111*L29,2)</f>
        <v>0</v>
      </c>
      <c r="BA111" s="128">
        <f>ROUND(BE111*L30,2)</f>
        <v>0</v>
      </c>
      <c r="BB111" s="128">
        <f>ROUND(SUM(BB112:BB114),2)</f>
        <v>0</v>
      </c>
      <c r="BC111" s="128">
        <f>ROUND(SUM(BC112:BC114),2)</f>
        <v>0</v>
      </c>
      <c r="BD111" s="128">
        <f>ROUND(SUM(BD112:BD114),2)</f>
        <v>0</v>
      </c>
      <c r="BE111" s="128">
        <f>ROUND(SUM(BE112:BE114),2)</f>
        <v>0</v>
      </c>
      <c r="BF111" s="130">
        <f>ROUND(SUM(BF112:BF114),2)</f>
        <v>0</v>
      </c>
      <c r="BG111" s="7"/>
      <c r="BS111" s="131" t="s">
        <v>79</v>
      </c>
      <c r="BT111" s="131" t="s">
        <v>88</v>
      </c>
      <c r="BU111" s="131" t="s">
        <v>81</v>
      </c>
      <c r="BV111" s="131" t="s">
        <v>82</v>
      </c>
      <c r="BW111" s="131" t="s">
        <v>140</v>
      </c>
      <c r="BX111" s="131" t="s">
        <v>6</v>
      </c>
      <c r="CL111" s="131" t="s">
        <v>1</v>
      </c>
      <c r="CM111" s="131" t="s">
        <v>90</v>
      </c>
    </row>
    <row r="112" s="4" customFormat="1" ht="16.5" customHeight="1">
      <c r="A112" s="119" t="s">
        <v>84</v>
      </c>
      <c r="B112" s="69"/>
      <c r="C112" s="135"/>
      <c r="D112" s="135"/>
      <c r="E112" s="136" t="s">
        <v>141</v>
      </c>
      <c r="F112" s="136"/>
      <c r="G112" s="136"/>
      <c r="H112" s="136"/>
      <c r="I112" s="136"/>
      <c r="J112" s="135"/>
      <c r="K112" s="136" t="s">
        <v>142</v>
      </c>
      <c r="L112" s="136"/>
      <c r="M112" s="136"/>
      <c r="N112" s="136"/>
      <c r="O112" s="136"/>
      <c r="P112" s="136"/>
      <c r="Q112" s="136"/>
      <c r="R112" s="136"/>
      <c r="S112" s="136"/>
      <c r="T112" s="136"/>
      <c r="U112" s="136"/>
      <c r="V112" s="136"/>
      <c r="W112" s="136"/>
      <c r="X112" s="136"/>
      <c r="Y112" s="136"/>
      <c r="Z112" s="136"/>
      <c r="AA112" s="136"/>
      <c r="AB112" s="136"/>
      <c r="AC112" s="136"/>
      <c r="AD112" s="136"/>
      <c r="AE112" s="136"/>
      <c r="AF112" s="136"/>
      <c r="AG112" s="137">
        <f>'16.05 - Trávníky'!K34</f>
        <v>0</v>
      </c>
      <c r="AH112" s="135"/>
      <c r="AI112" s="135"/>
      <c r="AJ112" s="135"/>
      <c r="AK112" s="135"/>
      <c r="AL112" s="135"/>
      <c r="AM112" s="135"/>
      <c r="AN112" s="137">
        <f>SUM(AG112,AV112)</f>
        <v>0</v>
      </c>
      <c r="AO112" s="135"/>
      <c r="AP112" s="135"/>
      <c r="AQ112" s="138" t="s">
        <v>96</v>
      </c>
      <c r="AR112" s="71"/>
      <c r="AS112" s="139">
        <f>'16.05 - Trávníky'!K32</f>
        <v>0</v>
      </c>
      <c r="AT112" s="140">
        <f>'16.05 - Trávníky'!K33</f>
        <v>0</v>
      </c>
      <c r="AU112" s="140">
        <v>0</v>
      </c>
      <c r="AV112" s="140">
        <f>ROUND(SUM(AX112:AY112),2)</f>
        <v>0</v>
      </c>
      <c r="AW112" s="141">
        <f>'16.05 - Trávníky'!T123</f>
        <v>0</v>
      </c>
      <c r="AX112" s="140">
        <f>'16.05 - Trávníky'!K37</f>
        <v>0</v>
      </c>
      <c r="AY112" s="140">
        <f>'16.05 - Trávníky'!K38</f>
        <v>0</v>
      </c>
      <c r="AZ112" s="140">
        <f>'16.05 - Trávníky'!K39</f>
        <v>0</v>
      </c>
      <c r="BA112" s="140">
        <f>'16.05 - Trávníky'!K40</f>
        <v>0</v>
      </c>
      <c r="BB112" s="140">
        <f>'16.05 - Trávníky'!F37</f>
        <v>0</v>
      </c>
      <c r="BC112" s="140">
        <f>'16.05 - Trávníky'!F38</f>
        <v>0</v>
      </c>
      <c r="BD112" s="140">
        <f>'16.05 - Trávníky'!F39</f>
        <v>0</v>
      </c>
      <c r="BE112" s="140">
        <f>'16.05 - Trávníky'!F40</f>
        <v>0</v>
      </c>
      <c r="BF112" s="142">
        <f>'16.05 - Trávníky'!F41</f>
        <v>0</v>
      </c>
      <c r="BG112" s="4"/>
      <c r="BT112" s="143" t="s">
        <v>90</v>
      </c>
      <c r="BV112" s="143" t="s">
        <v>82</v>
      </c>
      <c r="BW112" s="143" t="s">
        <v>143</v>
      </c>
      <c r="BX112" s="143" t="s">
        <v>140</v>
      </c>
      <c r="CL112" s="143" t="s">
        <v>1</v>
      </c>
    </row>
    <row r="113" s="4" customFormat="1" ht="16.5" customHeight="1">
      <c r="A113" s="119" t="s">
        <v>84</v>
      </c>
      <c r="B113" s="69"/>
      <c r="C113" s="135"/>
      <c r="D113" s="135"/>
      <c r="E113" s="136" t="s">
        <v>144</v>
      </c>
      <c r="F113" s="136"/>
      <c r="G113" s="136"/>
      <c r="H113" s="136"/>
      <c r="I113" s="136"/>
      <c r="J113" s="135"/>
      <c r="K113" s="136" t="s">
        <v>145</v>
      </c>
      <c r="L113" s="136"/>
      <c r="M113" s="136"/>
      <c r="N113" s="136"/>
      <c r="O113" s="136"/>
      <c r="P113" s="136"/>
      <c r="Q113" s="136"/>
      <c r="R113" s="136"/>
      <c r="S113" s="136"/>
      <c r="T113" s="136"/>
      <c r="U113" s="136"/>
      <c r="V113" s="136"/>
      <c r="W113" s="136"/>
      <c r="X113" s="136"/>
      <c r="Y113" s="136"/>
      <c r="Z113" s="136"/>
      <c r="AA113" s="136"/>
      <c r="AB113" s="136"/>
      <c r="AC113" s="136"/>
      <c r="AD113" s="136"/>
      <c r="AE113" s="136"/>
      <c r="AF113" s="136"/>
      <c r="AG113" s="137">
        <f>'16.06 - Založení trvalkov...'!K34</f>
        <v>0</v>
      </c>
      <c r="AH113" s="135"/>
      <c r="AI113" s="135"/>
      <c r="AJ113" s="135"/>
      <c r="AK113" s="135"/>
      <c r="AL113" s="135"/>
      <c r="AM113" s="135"/>
      <c r="AN113" s="137">
        <f>SUM(AG113,AV113)</f>
        <v>0</v>
      </c>
      <c r="AO113" s="135"/>
      <c r="AP113" s="135"/>
      <c r="AQ113" s="138" t="s">
        <v>96</v>
      </c>
      <c r="AR113" s="71"/>
      <c r="AS113" s="139">
        <f>'16.06 - Založení trvalkov...'!K32</f>
        <v>0</v>
      </c>
      <c r="AT113" s="140">
        <f>'16.06 - Založení trvalkov...'!K33</f>
        <v>0</v>
      </c>
      <c r="AU113" s="140">
        <v>0</v>
      </c>
      <c r="AV113" s="140">
        <f>ROUND(SUM(AX113:AY113),2)</f>
        <v>0</v>
      </c>
      <c r="AW113" s="141">
        <f>'16.06 - Založení trvalkov...'!T125</f>
        <v>0</v>
      </c>
      <c r="AX113" s="140">
        <f>'16.06 - Založení trvalkov...'!K37</f>
        <v>0</v>
      </c>
      <c r="AY113" s="140">
        <f>'16.06 - Založení trvalkov...'!K38</f>
        <v>0</v>
      </c>
      <c r="AZ113" s="140">
        <f>'16.06 - Založení trvalkov...'!K39</f>
        <v>0</v>
      </c>
      <c r="BA113" s="140">
        <f>'16.06 - Založení trvalkov...'!K40</f>
        <v>0</v>
      </c>
      <c r="BB113" s="140">
        <f>'16.06 - Založení trvalkov...'!F37</f>
        <v>0</v>
      </c>
      <c r="BC113" s="140">
        <f>'16.06 - Založení trvalkov...'!F38</f>
        <v>0</v>
      </c>
      <c r="BD113" s="140">
        <f>'16.06 - Založení trvalkov...'!F39</f>
        <v>0</v>
      </c>
      <c r="BE113" s="140">
        <f>'16.06 - Založení trvalkov...'!F40</f>
        <v>0</v>
      </c>
      <c r="BF113" s="142">
        <f>'16.06 - Založení trvalkov...'!F41</f>
        <v>0</v>
      </c>
      <c r="BG113" s="4"/>
      <c r="BT113" s="143" t="s">
        <v>90</v>
      </c>
      <c r="BV113" s="143" t="s">
        <v>82</v>
      </c>
      <c r="BW113" s="143" t="s">
        <v>146</v>
      </c>
      <c r="BX113" s="143" t="s">
        <v>140</v>
      </c>
      <c r="CL113" s="143" t="s">
        <v>1</v>
      </c>
    </row>
    <row r="114" s="4" customFormat="1" ht="23.25" customHeight="1">
      <c r="A114" s="119" t="s">
        <v>84</v>
      </c>
      <c r="B114" s="69"/>
      <c r="C114" s="135"/>
      <c r="D114" s="135"/>
      <c r="E114" s="136" t="s">
        <v>147</v>
      </c>
      <c r="F114" s="136"/>
      <c r="G114" s="136"/>
      <c r="H114" s="136"/>
      <c r="I114" s="136"/>
      <c r="J114" s="135"/>
      <c r="K114" s="136" t="s">
        <v>148</v>
      </c>
      <c r="L114" s="136"/>
      <c r="M114" s="136"/>
      <c r="N114" s="136"/>
      <c r="O114" s="136"/>
      <c r="P114" s="136"/>
      <c r="Q114" s="136"/>
      <c r="R114" s="136"/>
      <c r="S114" s="136"/>
      <c r="T114" s="136"/>
      <c r="U114" s="136"/>
      <c r="V114" s="136"/>
      <c r="W114" s="136"/>
      <c r="X114" s="136"/>
      <c r="Y114" s="136"/>
      <c r="Z114" s="136"/>
      <c r="AA114" s="136"/>
      <c r="AB114" s="136"/>
      <c r="AC114" s="136"/>
      <c r="AD114" s="136"/>
      <c r="AE114" s="136"/>
      <c r="AF114" s="136"/>
      <c r="AG114" s="137">
        <f>'16.07, 16.08 - Výsadba dř...'!K34</f>
        <v>0</v>
      </c>
      <c r="AH114" s="135"/>
      <c r="AI114" s="135"/>
      <c r="AJ114" s="135"/>
      <c r="AK114" s="135"/>
      <c r="AL114" s="135"/>
      <c r="AM114" s="135"/>
      <c r="AN114" s="137">
        <f>SUM(AG114,AV114)</f>
        <v>0</v>
      </c>
      <c r="AO114" s="135"/>
      <c r="AP114" s="135"/>
      <c r="AQ114" s="138" t="s">
        <v>96</v>
      </c>
      <c r="AR114" s="71"/>
      <c r="AS114" s="147">
        <f>'16.07, 16.08 - Výsadba dř...'!K32</f>
        <v>0</v>
      </c>
      <c r="AT114" s="148">
        <f>'16.07, 16.08 - Výsadba dř...'!K33</f>
        <v>0</v>
      </c>
      <c r="AU114" s="148">
        <v>0</v>
      </c>
      <c r="AV114" s="148">
        <f>ROUND(SUM(AX114:AY114),2)</f>
        <v>0</v>
      </c>
      <c r="AW114" s="149">
        <f>'16.07, 16.08 - Výsadba dř...'!T124</f>
        <v>0</v>
      </c>
      <c r="AX114" s="148">
        <f>'16.07, 16.08 - Výsadba dř...'!K37</f>
        <v>0</v>
      </c>
      <c r="AY114" s="148">
        <f>'16.07, 16.08 - Výsadba dř...'!K38</f>
        <v>0</v>
      </c>
      <c r="AZ114" s="148">
        <f>'16.07, 16.08 - Výsadba dř...'!K39</f>
        <v>0</v>
      </c>
      <c r="BA114" s="148">
        <f>'16.07, 16.08 - Výsadba dř...'!K40</f>
        <v>0</v>
      </c>
      <c r="BB114" s="148">
        <f>'16.07, 16.08 - Výsadba dř...'!F37</f>
        <v>0</v>
      </c>
      <c r="BC114" s="148">
        <f>'16.07, 16.08 - Výsadba dř...'!F38</f>
        <v>0</v>
      </c>
      <c r="BD114" s="148">
        <f>'16.07, 16.08 - Výsadba dř...'!F39</f>
        <v>0</v>
      </c>
      <c r="BE114" s="148">
        <f>'16.07, 16.08 - Výsadba dř...'!F40</f>
        <v>0</v>
      </c>
      <c r="BF114" s="150">
        <f>'16.07, 16.08 - Výsadba dř...'!F41</f>
        <v>0</v>
      </c>
      <c r="BG114" s="4"/>
      <c r="BT114" s="143" t="s">
        <v>90</v>
      </c>
      <c r="BV114" s="143" t="s">
        <v>82</v>
      </c>
      <c r="BW114" s="143" t="s">
        <v>149</v>
      </c>
      <c r="BX114" s="143" t="s">
        <v>140</v>
      </c>
      <c r="CL114" s="143" t="s">
        <v>1</v>
      </c>
    </row>
    <row r="115" s="2" customFormat="1" ht="30" customHeight="1">
      <c r="A115" s="37"/>
      <c r="B115" s="38"/>
      <c r="C115" s="39"/>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c r="AK115" s="39"/>
      <c r="AL115" s="39"/>
      <c r="AM115" s="39"/>
      <c r="AN115" s="39"/>
      <c r="AO115" s="39"/>
      <c r="AP115" s="39"/>
      <c r="AQ115" s="39"/>
      <c r="AR115" s="43"/>
      <c r="AS115" s="37"/>
      <c r="AT115" s="37"/>
      <c r="AU115" s="37"/>
      <c r="AV115" s="37"/>
      <c r="AW115" s="37"/>
      <c r="AX115" s="37"/>
      <c r="AY115" s="37"/>
      <c r="AZ115" s="37"/>
      <c r="BA115" s="37"/>
      <c r="BB115" s="37"/>
      <c r="BC115" s="37"/>
      <c r="BD115" s="37"/>
      <c r="BE115" s="37"/>
      <c r="BF115" s="37"/>
      <c r="BG115" s="37"/>
    </row>
    <row r="116" s="2" customFormat="1" ht="6.96" customHeight="1">
      <c r="A116" s="37"/>
      <c r="B116" s="65"/>
      <c r="C116" s="66"/>
      <c r="D116" s="66"/>
      <c r="E116" s="66"/>
      <c r="F116" s="66"/>
      <c r="G116" s="66"/>
      <c r="H116" s="66"/>
      <c r="I116" s="66"/>
      <c r="J116" s="66"/>
      <c r="K116" s="66"/>
      <c r="L116" s="66"/>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43"/>
      <c r="AS116" s="37"/>
      <c r="AT116" s="37"/>
      <c r="AU116" s="37"/>
      <c r="AV116" s="37"/>
      <c r="AW116" s="37"/>
      <c r="AX116" s="37"/>
      <c r="AY116" s="37"/>
      <c r="AZ116" s="37"/>
      <c r="BA116" s="37"/>
      <c r="BB116" s="37"/>
      <c r="BC116" s="37"/>
      <c r="BD116" s="37"/>
      <c r="BE116" s="37"/>
      <c r="BF116" s="37"/>
      <c r="BG116" s="37"/>
    </row>
  </sheetData>
  <sheetProtection sheet="1" formatColumns="0" formatRows="0" objects="1" scenarios="1" spinCount="100000" saltValue="wtBQPXhIjQ1ppYolnD/dzRYhtdZFxyrP7dHlPsPuvNm+K7O2eY/020Yuvs/rwr9+4X65gbjuKcglR0q2j54aCg==" hashValue="UQTotbUbBMMVD1cY0j3KM+aoaXOJbubepR2I+vY4AwiSBSOczd09jZboMzS9d5JF5Qwv0KAGt1xtFIo/6Dausw==" algorithmName="SHA-512" password="CC35"/>
  <mergeCells count="118">
    <mergeCell ref="C92:G92"/>
    <mergeCell ref="D103:H103"/>
    <mergeCell ref="D100:H100"/>
    <mergeCell ref="D96:H96"/>
    <mergeCell ref="D95:H95"/>
    <mergeCell ref="E98:I98"/>
    <mergeCell ref="E102:I102"/>
    <mergeCell ref="E101:I101"/>
    <mergeCell ref="E97:I97"/>
    <mergeCell ref="E104:I104"/>
    <mergeCell ref="F99:J99"/>
    <mergeCell ref="I92:AF92"/>
    <mergeCell ref="J95:AF95"/>
    <mergeCell ref="J103:AF103"/>
    <mergeCell ref="J96:AF96"/>
    <mergeCell ref="J100:AF100"/>
    <mergeCell ref="K104:AF104"/>
    <mergeCell ref="K102:AF102"/>
    <mergeCell ref="K101:AF101"/>
    <mergeCell ref="K97:AF97"/>
    <mergeCell ref="K98:AF98"/>
    <mergeCell ref="L99:AF99"/>
    <mergeCell ref="L85:AO85"/>
    <mergeCell ref="D105:H105"/>
    <mergeCell ref="J105:AF105"/>
    <mergeCell ref="D106:H106"/>
    <mergeCell ref="J106:AF106"/>
    <mergeCell ref="E107:I107"/>
    <mergeCell ref="K107:AF107"/>
    <mergeCell ref="D108:H108"/>
    <mergeCell ref="J108:AF108"/>
    <mergeCell ref="E109:I109"/>
    <mergeCell ref="K109:AF109"/>
    <mergeCell ref="E110:I110"/>
    <mergeCell ref="K110:AF110"/>
    <mergeCell ref="D111:H111"/>
    <mergeCell ref="J111:AF111"/>
    <mergeCell ref="E112:I112"/>
    <mergeCell ref="K112:AF112"/>
    <mergeCell ref="E113:I113"/>
    <mergeCell ref="K113:AF113"/>
    <mergeCell ref="E114:I114"/>
    <mergeCell ref="K114:AF114"/>
    <mergeCell ref="AG94:AM94"/>
    <mergeCell ref="BG5:BG34"/>
    <mergeCell ref="K5:AO5"/>
    <mergeCell ref="K6:AO6"/>
    <mergeCell ref="E14:AJ14"/>
    <mergeCell ref="E23:AN23"/>
    <mergeCell ref="AK26:AO26"/>
    <mergeCell ref="L28:P28"/>
    <mergeCell ref="W28:AE28"/>
    <mergeCell ref="AK28:AO28"/>
    <mergeCell ref="AK29:AO29"/>
    <mergeCell ref="W29:AE29"/>
    <mergeCell ref="L29:P29"/>
    <mergeCell ref="W30:AE30"/>
    <mergeCell ref="AK30:AO30"/>
    <mergeCell ref="L30:P30"/>
    <mergeCell ref="W31:AE31"/>
    <mergeCell ref="L31:P31"/>
    <mergeCell ref="AK31:AO31"/>
    <mergeCell ref="L32:P32"/>
    <mergeCell ref="W32:AE32"/>
    <mergeCell ref="AK32:AO32"/>
    <mergeCell ref="L33:P33"/>
    <mergeCell ref="W33:AE33"/>
    <mergeCell ref="AK33:AO33"/>
    <mergeCell ref="AK35:AO35"/>
    <mergeCell ref="X35:AB35"/>
    <mergeCell ref="AR2:BG2"/>
    <mergeCell ref="AG103:AM103"/>
    <mergeCell ref="AG101:AM101"/>
    <mergeCell ref="AG97:AM97"/>
    <mergeCell ref="AG92:AM92"/>
    <mergeCell ref="AG100:AM100"/>
    <mergeCell ref="AG102:AM102"/>
    <mergeCell ref="AG96:AM96"/>
    <mergeCell ref="AG98:AM98"/>
    <mergeCell ref="AG104:AM104"/>
    <mergeCell ref="AG95:AM95"/>
    <mergeCell ref="AG99:AM99"/>
    <mergeCell ref="AM90:AP90"/>
    <mergeCell ref="AM89:AP89"/>
    <mergeCell ref="AM87:AN87"/>
    <mergeCell ref="AN95:AP95"/>
    <mergeCell ref="AN103:AP103"/>
    <mergeCell ref="AN92:AP92"/>
    <mergeCell ref="AN96:AP96"/>
    <mergeCell ref="AN102:AP102"/>
    <mergeCell ref="AN101:AP101"/>
    <mergeCell ref="AN100:AP100"/>
    <mergeCell ref="AN99:AP99"/>
    <mergeCell ref="AN97:AP97"/>
    <mergeCell ref="AN104:AP104"/>
    <mergeCell ref="AN98:AP98"/>
    <mergeCell ref="AS89:AT91"/>
    <mergeCell ref="AN105:AP105"/>
    <mergeCell ref="AG105:AM105"/>
    <mergeCell ref="AN106:AP106"/>
    <mergeCell ref="AG106:AM106"/>
    <mergeCell ref="AN107:AP107"/>
    <mergeCell ref="AG107:AM107"/>
    <mergeCell ref="AN108:AP108"/>
    <mergeCell ref="AG108:AM108"/>
    <mergeCell ref="AN109:AP109"/>
    <mergeCell ref="AG109:AM109"/>
    <mergeCell ref="AN110:AP110"/>
    <mergeCell ref="AG110:AM110"/>
    <mergeCell ref="AN111:AP111"/>
    <mergeCell ref="AG111:AM111"/>
    <mergeCell ref="AN112:AP112"/>
    <mergeCell ref="AG112:AM112"/>
    <mergeCell ref="AN113:AP113"/>
    <mergeCell ref="AG113:AM113"/>
    <mergeCell ref="AN114:AP114"/>
    <mergeCell ref="AG114:AM114"/>
    <mergeCell ref="AN94:AP94"/>
  </mergeCells>
  <hyperlinks>
    <hyperlink ref="A95" location="'SO 05 - Altán s didaktick...'!C2" display="/"/>
    <hyperlink ref="A97" location="'06.02 - Zrušení stávající...'!C2" display="/"/>
    <hyperlink ref="A99" location="'06.04.01 - Dlažby'!C2" display="/"/>
    <hyperlink ref="A101" location="'07.03 - Konstrukce na pop...'!C2" display="/"/>
    <hyperlink ref="A102" location="'07.04 - Konstrukce na pop...'!C2" display="/"/>
    <hyperlink ref="A104" location="'08.03 - Pískoviště 1'!C2" display="/"/>
    <hyperlink ref="A105" location="'SO 11 - Herní a didaktick...'!C2" display="/"/>
    <hyperlink ref="A107" location="'13.03 - Plot u vstupu'!C2" display="/"/>
    <hyperlink ref="A109" location="'14.03 - Lavice pod borovicí'!C2" display="/"/>
    <hyperlink ref="A110" location="'14.08 - Stožáry na vlajky'!C2" display="/"/>
    <hyperlink ref="A112" location="'16.05 - Trávníky'!C2" display="/"/>
    <hyperlink ref="A113" location="'16.06 - Založení trvalkov...'!C2" display="/"/>
    <hyperlink ref="A114" location="'16.07, 16.08 - Výsadba dř...'!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89</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2" customFormat="1" ht="12" customHeight="1">
      <c r="A8" s="37"/>
      <c r="B8" s="43"/>
      <c r="C8" s="37"/>
      <c r="D8" s="155" t="s">
        <v>151</v>
      </c>
      <c r="E8" s="37"/>
      <c r="F8" s="37"/>
      <c r="G8" s="37"/>
      <c r="H8" s="37"/>
      <c r="I8" s="37"/>
      <c r="J8" s="37"/>
      <c r="K8" s="37"/>
      <c r="L8" s="37"/>
      <c r="M8" s="62"/>
      <c r="S8" s="37"/>
      <c r="T8" s="37"/>
      <c r="U8" s="37"/>
      <c r="V8" s="37"/>
      <c r="W8" s="37"/>
      <c r="X8" s="37"/>
      <c r="Y8" s="37"/>
      <c r="Z8" s="37"/>
      <c r="AA8" s="37"/>
      <c r="AB8" s="37"/>
      <c r="AC8" s="37"/>
      <c r="AD8" s="37"/>
      <c r="AE8" s="37"/>
    </row>
    <row r="9" s="2" customFormat="1" ht="16.5" customHeight="1">
      <c r="A9" s="37"/>
      <c r="B9" s="43"/>
      <c r="C9" s="37"/>
      <c r="D9" s="37"/>
      <c r="E9" s="157" t="s">
        <v>152</v>
      </c>
      <c r="F9" s="37"/>
      <c r="G9" s="37"/>
      <c r="H9" s="37"/>
      <c r="I9" s="37"/>
      <c r="J9" s="37"/>
      <c r="K9" s="37"/>
      <c r="L9" s="37"/>
      <c r="M9" s="62"/>
      <c r="S9" s="37"/>
      <c r="T9" s="37"/>
      <c r="U9" s="37"/>
      <c r="V9" s="37"/>
      <c r="W9" s="37"/>
      <c r="X9" s="37"/>
      <c r="Y9" s="37"/>
      <c r="Z9" s="37"/>
      <c r="AA9" s="37"/>
      <c r="AB9" s="37"/>
      <c r="AC9" s="37"/>
      <c r="AD9" s="37"/>
      <c r="AE9" s="37"/>
    </row>
    <row r="10" s="2" customFormat="1">
      <c r="A10" s="37"/>
      <c r="B10" s="43"/>
      <c r="C10" s="37"/>
      <c r="D10" s="37"/>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2" customHeight="1">
      <c r="A11" s="37"/>
      <c r="B11" s="43"/>
      <c r="C11" s="37"/>
      <c r="D11" s="155" t="s">
        <v>19</v>
      </c>
      <c r="E11" s="37"/>
      <c r="F11" s="143" t="s">
        <v>1</v>
      </c>
      <c r="G11" s="37"/>
      <c r="H11" s="37"/>
      <c r="I11" s="155" t="s">
        <v>20</v>
      </c>
      <c r="J11" s="143" t="s">
        <v>1</v>
      </c>
      <c r="K11" s="37"/>
      <c r="L11" s="37"/>
      <c r="M11" s="62"/>
      <c r="S11" s="37"/>
      <c r="T11" s="37"/>
      <c r="U11" s="37"/>
      <c r="V11" s="37"/>
      <c r="W11" s="37"/>
      <c r="X11" s="37"/>
      <c r="Y11" s="37"/>
      <c r="Z11" s="37"/>
      <c r="AA11" s="37"/>
      <c r="AB11" s="37"/>
      <c r="AC11" s="37"/>
      <c r="AD11" s="37"/>
      <c r="AE11" s="37"/>
    </row>
    <row r="12" s="2" customFormat="1" ht="12" customHeight="1">
      <c r="A12" s="37"/>
      <c r="B12" s="43"/>
      <c r="C12" s="37"/>
      <c r="D12" s="155" t="s">
        <v>21</v>
      </c>
      <c r="E12" s="37"/>
      <c r="F12" s="143" t="s">
        <v>22</v>
      </c>
      <c r="G12" s="37"/>
      <c r="H12" s="37"/>
      <c r="I12" s="155" t="s">
        <v>23</v>
      </c>
      <c r="J12" s="158" t="str">
        <f>'Rekapitulace stavby'!AN8</f>
        <v>28. 8. 2024</v>
      </c>
      <c r="K12" s="37"/>
      <c r="L12" s="37"/>
      <c r="M12" s="62"/>
      <c r="S12" s="37"/>
      <c r="T12" s="37"/>
      <c r="U12" s="37"/>
      <c r="V12" s="37"/>
      <c r="W12" s="37"/>
      <c r="X12" s="37"/>
      <c r="Y12" s="37"/>
      <c r="Z12" s="37"/>
      <c r="AA12" s="37"/>
      <c r="AB12" s="37"/>
      <c r="AC12" s="37"/>
      <c r="AD12" s="37"/>
      <c r="AE12" s="37"/>
    </row>
    <row r="13" s="2" customFormat="1" ht="10.8" customHeight="1">
      <c r="A13" s="37"/>
      <c r="B13" s="43"/>
      <c r="C13" s="37"/>
      <c r="D13" s="37"/>
      <c r="E13" s="37"/>
      <c r="F13" s="37"/>
      <c r="G13" s="37"/>
      <c r="H13" s="37"/>
      <c r="I13" s="37"/>
      <c r="J13" s="37"/>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25</v>
      </c>
      <c r="E14" s="37"/>
      <c r="F14" s="37"/>
      <c r="G14" s="37"/>
      <c r="H14" s="37"/>
      <c r="I14" s="155" t="s">
        <v>26</v>
      </c>
      <c r="J14" s="143" t="s">
        <v>27</v>
      </c>
      <c r="K14" s="37"/>
      <c r="L14" s="37"/>
      <c r="M14" s="62"/>
      <c r="S14" s="37"/>
      <c r="T14" s="37"/>
      <c r="U14" s="37"/>
      <c r="V14" s="37"/>
      <c r="W14" s="37"/>
      <c r="X14" s="37"/>
      <c r="Y14" s="37"/>
      <c r="Z14" s="37"/>
      <c r="AA14" s="37"/>
      <c r="AB14" s="37"/>
      <c r="AC14" s="37"/>
      <c r="AD14" s="37"/>
      <c r="AE14" s="37"/>
    </row>
    <row r="15" s="2" customFormat="1" ht="18" customHeight="1">
      <c r="A15" s="37"/>
      <c r="B15" s="43"/>
      <c r="C15" s="37"/>
      <c r="D15" s="37"/>
      <c r="E15" s="143" t="s">
        <v>28</v>
      </c>
      <c r="F15" s="37"/>
      <c r="G15" s="37"/>
      <c r="H15" s="37"/>
      <c r="I15" s="155" t="s">
        <v>29</v>
      </c>
      <c r="J15" s="143" t="s">
        <v>1</v>
      </c>
      <c r="K15" s="37"/>
      <c r="L15" s="37"/>
      <c r="M15" s="62"/>
      <c r="S15" s="37"/>
      <c r="T15" s="37"/>
      <c r="U15" s="37"/>
      <c r="V15" s="37"/>
      <c r="W15" s="37"/>
      <c r="X15" s="37"/>
      <c r="Y15" s="37"/>
      <c r="Z15" s="37"/>
      <c r="AA15" s="37"/>
      <c r="AB15" s="37"/>
      <c r="AC15" s="37"/>
      <c r="AD15" s="37"/>
      <c r="AE15" s="37"/>
    </row>
    <row r="16" s="2" customFormat="1" ht="6.96" customHeight="1">
      <c r="A16" s="37"/>
      <c r="B16" s="43"/>
      <c r="C16" s="37"/>
      <c r="D16" s="37"/>
      <c r="E16" s="37"/>
      <c r="F16" s="37"/>
      <c r="G16" s="37"/>
      <c r="H16" s="37"/>
      <c r="I16" s="37"/>
      <c r="J16" s="37"/>
      <c r="K16" s="37"/>
      <c r="L16" s="37"/>
      <c r="M16" s="62"/>
      <c r="S16" s="37"/>
      <c r="T16" s="37"/>
      <c r="U16" s="37"/>
      <c r="V16" s="37"/>
      <c r="W16" s="37"/>
      <c r="X16" s="37"/>
      <c r="Y16" s="37"/>
      <c r="Z16" s="37"/>
      <c r="AA16" s="37"/>
      <c r="AB16" s="37"/>
      <c r="AC16" s="37"/>
      <c r="AD16" s="37"/>
      <c r="AE16" s="37"/>
    </row>
    <row r="17" s="2" customFormat="1" ht="12" customHeight="1">
      <c r="A17" s="37"/>
      <c r="B17" s="43"/>
      <c r="C17" s="37"/>
      <c r="D17" s="155" t="s">
        <v>30</v>
      </c>
      <c r="E17" s="37"/>
      <c r="F17" s="37"/>
      <c r="G17" s="37"/>
      <c r="H17" s="37"/>
      <c r="I17" s="155" t="s">
        <v>26</v>
      </c>
      <c r="J17" s="32" t="str">
        <f>'Rekapitulace stavby'!AN13</f>
        <v>Vyplň údaj</v>
      </c>
      <c r="K17" s="37"/>
      <c r="L17" s="37"/>
      <c r="M17" s="62"/>
      <c r="S17" s="37"/>
      <c r="T17" s="37"/>
      <c r="U17" s="37"/>
      <c r="V17" s="37"/>
      <c r="W17" s="37"/>
      <c r="X17" s="37"/>
      <c r="Y17" s="37"/>
      <c r="Z17" s="37"/>
      <c r="AA17" s="37"/>
      <c r="AB17" s="37"/>
      <c r="AC17" s="37"/>
      <c r="AD17" s="37"/>
      <c r="AE17" s="37"/>
    </row>
    <row r="18" s="2" customFormat="1" ht="18" customHeight="1">
      <c r="A18" s="37"/>
      <c r="B18" s="43"/>
      <c r="C18" s="37"/>
      <c r="D18" s="37"/>
      <c r="E18" s="32" t="str">
        <f>'Rekapitulace stavby'!E14</f>
        <v>Vyplň údaj</v>
      </c>
      <c r="F18" s="143"/>
      <c r="G18" s="143"/>
      <c r="H18" s="143"/>
      <c r="I18" s="155" t="s">
        <v>29</v>
      </c>
      <c r="J18" s="32" t="str">
        <f>'Rekapitulace stavby'!AN14</f>
        <v>Vyplň údaj</v>
      </c>
      <c r="K18" s="37"/>
      <c r="L18" s="37"/>
      <c r="M18" s="62"/>
      <c r="S18" s="37"/>
      <c r="T18" s="37"/>
      <c r="U18" s="37"/>
      <c r="V18" s="37"/>
      <c r="W18" s="37"/>
      <c r="X18" s="37"/>
      <c r="Y18" s="37"/>
      <c r="Z18" s="37"/>
      <c r="AA18" s="37"/>
      <c r="AB18" s="37"/>
      <c r="AC18" s="37"/>
      <c r="AD18" s="37"/>
      <c r="AE18" s="37"/>
    </row>
    <row r="19" s="2" customFormat="1" ht="6.96" customHeight="1">
      <c r="A19" s="37"/>
      <c r="B19" s="43"/>
      <c r="C19" s="37"/>
      <c r="D19" s="37"/>
      <c r="E19" s="37"/>
      <c r="F19" s="37"/>
      <c r="G19" s="37"/>
      <c r="H19" s="37"/>
      <c r="I19" s="37"/>
      <c r="J19" s="37"/>
      <c r="K19" s="37"/>
      <c r="L19" s="37"/>
      <c r="M19" s="62"/>
      <c r="S19" s="37"/>
      <c r="T19" s="37"/>
      <c r="U19" s="37"/>
      <c r="V19" s="37"/>
      <c r="W19" s="37"/>
      <c r="X19" s="37"/>
      <c r="Y19" s="37"/>
      <c r="Z19" s="37"/>
      <c r="AA19" s="37"/>
      <c r="AB19" s="37"/>
      <c r="AC19" s="37"/>
      <c r="AD19" s="37"/>
      <c r="AE19" s="37"/>
    </row>
    <row r="20" s="2" customFormat="1" ht="12" customHeight="1">
      <c r="A20" s="37"/>
      <c r="B20" s="43"/>
      <c r="C20" s="37"/>
      <c r="D20" s="155" t="s">
        <v>32</v>
      </c>
      <c r="E20" s="37"/>
      <c r="F20" s="37"/>
      <c r="G20" s="37"/>
      <c r="H20" s="37"/>
      <c r="I20" s="155" t="s">
        <v>26</v>
      </c>
      <c r="J20" s="143" t="s">
        <v>33</v>
      </c>
      <c r="K20" s="37"/>
      <c r="L20" s="37"/>
      <c r="M20" s="62"/>
      <c r="S20" s="37"/>
      <c r="T20" s="37"/>
      <c r="U20" s="37"/>
      <c r="V20" s="37"/>
      <c r="W20" s="37"/>
      <c r="X20" s="37"/>
      <c r="Y20" s="37"/>
      <c r="Z20" s="37"/>
      <c r="AA20" s="37"/>
      <c r="AB20" s="37"/>
      <c r="AC20" s="37"/>
      <c r="AD20" s="37"/>
      <c r="AE20" s="37"/>
    </row>
    <row r="21" s="2" customFormat="1" ht="18" customHeight="1">
      <c r="A21" s="37"/>
      <c r="B21" s="43"/>
      <c r="C21" s="37"/>
      <c r="D21" s="37"/>
      <c r="E21" s="143" t="s">
        <v>34</v>
      </c>
      <c r="F21" s="37"/>
      <c r="G21" s="37"/>
      <c r="H21" s="37"/>
      <c r="I21" s="155" t="s">
        <v>29</v>
      </c>
      <c r="J21" s="143" t="s">
        <v>1</v>
      </c>
      <c r="K21" s="37"/>
      <c r="L21" s="37"/>
      <c r="M21" s="62"/>
      <c r="S21" s="37"/>
      <c r="T21" s="37"/>
      <c r="U21" s="37"/>
      <c r="V21" s="37"/>
      <c r="W21" s="37"/>
      <c r="X21" s="37"/>
      <c r="Y21" s="37"/>
      <c r="Z21" s="37"/>
      <c r="AA21" s="37"/>
      <c r="AB21" s="37"/>
      <c r="AC21" s="37"/>
      <c r="AD21" s="37"/>
      <c r="AE21" s="37"/>
    </row>
    <row r="22" s="2" customFormat="1" ht="6.96" customHeight="1">
      <c r="A22" s="37"/>
      <c r="B22" s="43"/>
      <c r="C22" s="37"/>
      <c r="D22" s="37"/>
      <c r="E22" s="37"/>
      <c r="F22" s="37"/>
      <c r="G22" s="37"/>
      <c r="H22" s="37"/>
      <c r="I22" s="37"/>
      <c r="J22" s="37"/>
      <c r="K22" s="37"/>
      <c r="L22" s="37"/>
      <c r="M22" s="62"/>
      <c r="S22" s="37"/>
      <c r="T22" s="37"/>
      <c r="U22" s="37"/>
      <c r="V22" s="37"/>
      <c r="W22" s="37"/>
      <c r="X22" s="37"/>
      <c r="Y22" s="37"/>
      <c r="Z22" s="37"/>
      <c r="AA22" s="37"/>
      <c r="AB22" s="37"/>
      <c r="AC22" s="37"/>
      <c r="AD22" s="37"/>
      <c r="AE22" s="37"/>
    </row>
    <row r="23" s="2" customFormat="1" ht="12" customHeight="1">
      <c r="A23" s="37"/>
      <c r="B23" s="43"/>
      <c r="C23" s="37"/>
      <c r="D23" s="155" t="s">
        <v>35</v>
      </c>
      <c r="E23" s="37"/>
      <c r="F23" s="37"/>
      <c r="G23" s="37"/>
      <c r="H23" s="37"/>
      <c r="I23" s="155" t="s">
        <v>26</v>
      </c>
      <c r="J23" s="143" t="str">
        <f>IF('Rekapitulace stavby'!AN19="","",'Rekapitulace stavby'!AN19)</f>
        <v/>
      </c>
      <c r="K23" s="37"/>
      <c r="L23" s="37"/>
      <c r="M23" s="62"/>
      <c r="S23" s="37"/>
      <c r="T23" s="37"/>
      <c r="U23" s="37"/>
      <c r="V23" s="37"/>
      <c r="W23" s="37"/>
      <c r="X23" s="37"/>
      <c r="Y23" s="37"/>
      <c r="Z23" s="37"/>
      <c r="AA23" s="37"/>
      <c r="AB23" s="37"/>
      <c r="AC23" s="37"/>
      <c r="AD23" s="37"/>
      <c r="AE23" s="37"/>
    </row>
    <row r="24" s="2" customFormat="1" ht="18" customHeight="1">
      <c r="A24" s="37"/>
      <c r="B24" s="43"/>
      <c r="C24" s="37"/>
      <c r="D24" s="37"/>
      <c r="E24" s="143" t="str">
        <f>IF('Rekapitulace stavby'!E20="","",'Rekapitulace stavby'!E20)</f>
        <v xml:space="preserve"> </v>
      </c>
      <c r="F24" s="37"/>
      <c r="G24" s="37"/>
      <c r="H24" s="37"/>
      <c r="I24" s="155" t="s">
        <v>29</v>
      </c>
      <c r="J24" s="143" t="str">
        <f>IF('Rekapitulace stavby'!AN20="","",'Rekapitulace stavby'!AN20)</f>
        <v/>
      </c>
      <c r="K24" s="37"/>
      <c r="L24" s="37"/>
      <c r="M24" s="62"/>
      <c r="S24" s="37"/>
      <c r="T24" s="37"/>
      <c r="U24" s="37"/>
      <c r="V24" s="37"/>
      <c r="W24" s="37"/>
      <c r="X24" s="37"/>
      <c r="Y24" s="37"/>
      <c r="Z24" s="37"/>
      <c r="AA24" s="37"/>
      <c r="AB24" s="37"/>
      <c r="AC24" s="37"/>
      <c r="AD24" s="37"/>
      <c r="AE24" s="37"/>
    </row>
    <row r="25" s="2" customFormat="1" ht="6.96" customHeight="1">
      <c r="A25" s="37"/>
      <c r="B25" s="43"/>
      <c r="C25" s="37"/>
      <c r="D25" s="37"/>
      <c r="E25" s="37"/>
      <c r="F25" s="37"/>
      <c r="G25" s="37"/>
      <c r="H25" s="37"/>
      <c r="I25" s="37"/>
      <c r="J25" s="37"/>
      <c r="K25" s="37"/>
      <c r="L25" s="37"/>
      <c r="M25" s="62"/>
      <c r="S25" s="37"/>
      <c r="T25" s="37"/>
      <c r="U25" s="37"/>
      <c r="V25" s="37"/>
      <c r="W25" s="37"/>
      <c r="X25" s="37"/>
      <c r="Y25" s="37"/>
      <c r="Z25" s="37"/>
      <c r="AA25" s="37"/>
      <c r="AB25" s="37"/>
      <c r="AC25" s="37"/>
      <c r="AD25" s="37"/>
      <c r="AE25" s="37"/>
    </row>
    <row r="26" s="2" customFormat="1" ht="12" customHeight="1">
      <c r="A26" s="37"/>
      <c r="B26" s="43"/>
      <c r="C26" s="37"/>
      <c r="D26" s="155" t="s">
        <v>37</v>
      </c>
      <c r="E26" s="37"/>
      <c r="F26" s="37"/>
      <c r="G26" s="37"/>
      <c r="H26" s="37"/>
      <c r="I26" s="37"/>
      <c r="J26" s="37"/>
      <c r="K26" s="37"/>
      <c r="L26" s="37"/>
      <c r="M26" s="62"/>
      <c r="S26" s="37"/>
      <c r="T26" s="37"/>
      <c r="U26" s="37"/>
      <c r="V26" s="37"/>
      <c r="W26" s="37"/>
      <c r="X26" s="37"/>
      <c r="Y26" s="37"/>
      <c r="Z26" s="37"/>
      <c r="AA26" s="37"/>
      <c r="AB26" s="37"/>
      <c r="AC26" s="37"/>
      <c r="AD26" s="37"/>
      <c r="AE26" s="37"/>
    </row>
    <row r="27" s="8" customFormat="1" ht="71.25" customHeight="1">
      <c r="A27" s="159"/>
      <c r="B27" s="160"/>
      <c r="C27" s="159"/>
      <c r="D27" s="159"/>
      <c r="E27" s="161" t="s">
        <v>153</v>
      </c>
      <c r="F27" s="161"/>
      <c r="G27" s="161"/>
      <c r="H27" s="161"/>
      <c r="I27" s="159"/>
      <c r="J27" s="159"/>
      <c r="K27" s="159"/>
      <c r="L27" s="159"/>
      <c r="M27" s="162"/>
      <c r="S27" s="159"/>
      <c r="T27" s="159"/>
      <c r="U27" s="159"/>
      <c r="V27" s="159"/>
      <c r="W27" s="159"/>
      <c r="X27" s="159"/>
      <c r="Y27" s="159"/>
      <c r="Z27" s="159"/>
      <c r="AA27" s="159"/>
      <c r="AB27" s="159"/>
      <c r="AC27" s="159"/>
      <c r="AD27" s="159"/>
      <c r="AE27" s="159"/>
    </row>
    <row r="28" s="2" customFormat="1" ht="6.96" customHeight="1">
      <c r="A28" s="37"/>
      <c r="B28" s="43"/>
      <c r="C28" s="37"/>
      <c r="D28" s="37"/>
      <c r="E28" s="37"/>
      <c r="F28" s="37"/>
      <c r="G28" s="37"/>
      <c r="H28" s="37"/>
      <c r="I28" s="37"/>
      <c r="J28" s="37"/>
      <c r="K28" s="37"/>
      <c r="L28" s="37"/>
      <c r="M28" s="62"/>
      <c r="S28" s="37"/>
      <c r="T28" s="37"/>
      <c r="U28" s="37"/>
      <c r="V28" s="37"/>
      <c r="W28" s="37"/>
      <c r="X28" s="37"/>
      <c r="Y28" s="37"/>
      <c r="Z28" s="37"/>
      <c r="AA28" s="37"/>
      <c r="AB28" s="37"/>
      <c r="AC28" s="37"/>
      <c r="AD28" s="37"/>
      <c r="AE28" s="37"/>
    </row>
    <row r="29" s="2" customFormat="1" ht="6.96" customHeight="1">
      <c r="A29" s="37"/>
      <c r="B29" s="43"/>
      <c r="C29" s="37"/>
      <c r="D29" s="163"/>
      <c r="E29" s="163"/>
      <c r="F29" s="163"/>
      <c r="G29" s="163"/>
      <c r="H29" s="163"/>
      <c r="I29" s="163"/>
      <c r="J29" s="163"/>
      <c r="K29" s="163"/>
      <c r="L29" s="163"/>
      <c r="M29" s="62"/>
      <c r="S29" s="37"/>
      <c r="T29" s="37"/>
      <c r="U29" s="37"/>
      <c r="V29" s="37"/>
      <c r="W29" s="37"/>
      <c r="X29" s="37"/>
      <c r="Y29" s="37"/>
      <c r="Z29" s="37"/>
      <c r="AA29" s="37"/>
      <c r="AB29" s="37"/>
      <c r="AC29" s="37"/>
      <c r="AD29" s="37"/>
      <c r="AE29" s="37"/>
    </row>
    <row r="30" s="2" customFormat="1">
      <c r="A30" s="37"/>
      <c r="B30" s="43"/>
      <c r="C30" s="37"/>
      <c r="D30" s="37"/>
      <c r="E30" s="155" t="s">
        <v>154</v>
      </c>
      <c r="F30" s="37"/>
      <c r="G30" s="37"/>
      <c r="H30" s="37"/>
      <c r="I30" s="37"/>
      <c r="J30" s="37"/>
      <c r="K30" s="164">
        <f>I96</f>
        <v>0</v>
      </c>
      <c r="L30" s="37"/>
      <c r="M30" s="62"/>
      <c r="S30" s="37"/>
      <c r="T30" s="37"/>
      <c r="U30" s="37"/>
      <c r="V30" s="37"/>
      <c r="W30" s="37"/>
      <c r="X30" s="37"/>
      <c r="Y30" s="37"/>
      <c r="Z30" s="37"/>
      <c r="AA30" s="37"/>
      <c r="AB30" s="37"/>
      <c r="AC30" s="37"/>
      <c r="AD30" s="37"/>
      <c r="AE30" s="37"/>
    </row>
    <row r="31" s="2" customFormat="1">
      <c r="A31" s="37"/>
      <c r="B31" s="43"/>
      <c r="C31" s="37"/>
      <c r="D31" s="37"/>
      <c r="E31" s="155" t="s">
        <v>155</v>
      </c>
      <c r="F31" s="37"/>
      <c r="G31" s="37"/>
      <c r="H31" s="37"/>
      <c r="I31" s="37"/>
      <c r="J31" s="37"/>
      <c r="K31" s="164">
        <f>J96</f>
        <v>0</v>
      </c>
      <c r="L31" s="37"/>
      <c r="M31" s="62"/>
      <c r="S31" s="37"/>
      <c r="T31" s="37"/>
      <c r="U31" s="37"/>
      <c r="V31" s="37"/>
      <c r="W31" s="37"/>
      <c r="X31" s="37"/>
      <c r="Y31" s="37"/>
      <c r="Z31" s="37"/>
      <c r="AA31" s="37"/>
      <c r="AB31" s="37"/>
      <c r="AC31" s="37"/>
      <c r="AD31" s="37"/>
      <c r="AE31" s="37"/>
    </row>
    <row r="32" s="2" customFormat="1" ht="25.44" customHeight="1">
      <c r="A32" s="37"/>
      <c r="B32" s="43"/>
      <c r="C32" s="37"/>
      <c r="D32" s="165" t="s">
        <v>38</v>
      </c>
      <c r="E32" s="37"/>
      <c r="F32" s="37"/>
      <c r="G32" s="37"/>
      <c r="H32" s="37"/>
      <c r="I32" s="37"/>
      <c r="J32" s="37"/>
      <c r="K32" s="166">
        <f>ROUND(K126, 2)</f>
        <v>0</v>
      </c>
      <c r="L32" s="37"/>
      <c r="M32" s="62"/>
      <c r="S32" s="37"/>
      <c r="T32" s="37"/>
      <c r="U32" s="37"/>
      <c r="V32" s="37"/>
      <c r="W32" s="37"/>
      <c r="X32" s="37"/>
      <c r="Y32" s="37"/>
      <c r="Z32" s="37"/>
      <c r="AA32" s="37"/>
      <c r="AB32" s="37"/>
      <c r="AC32" s="37"/>
      <c r="AD32" s="37"/>
      <c r="AE32" s="37"/>
    </row>
    <row r="33" s="2" customFormat="1" ht="6.96" customHeight="1">
      <c r="A33" s="37"/>
      <c r="B33" s="43"/>
      <c r="C33" s="37"/>
      <c r="D33" s="163"/>
      <c r="E33" s="163"/>
      <c r="F33" s="163"/>
      <c r="G33" s="163"/>
      <c r="H33" s="163"/>
      <c r="I33" s="163"/>
      <c r="J33" s="163"/>
      <c r="K33" s="163"/>
      <c r="L33" s="163"/>
      <c r="M33" s="62"/>
      <c r="S33" s="37"/>
      <c r="T33" s="37"/>
      <c r="U33" s="37"/>
      <c r="V33" s="37"/>
      <c r="W33" s="37"/>
      <c r="X33" s="37"/>
      <c r="Y33" s="37"/>
      <c r="Z33" s="37"/>
      <c r="AA33" s="37"/>
      <c r="AB33" s="37"/>
      <c r="AC33" s="37"/>
      <c r="AD33" s="37"/>
      <c r="AE33" s="37"/>
    </row>
    <row r="34" s="2" customFormat="1" ht="14.4" customHeight="1">
      <c r="A34" s="37"/>
      <c r="B34" s="43"/>
      <c r="C34" s="37"/>
      <c r="D34" s="37"/>
      <c r="E34" s="37"/>
      <c r="F34" s="167" t="s">
        <v>40</v>
      </c>
      <c r="G34" s="37"/>
      <c r="H34" s="37"/>
      <c r="I34" s="167" t="s">
        <v>39</v>
      </c>
      <c r="J34" s="37"/>
      <c r="K34" s="167" t="s">
        <v>41</v>
      </c>
      <c r="L34" s="37"/>
      <c r="M34" s="62"/>
      <c r="S34" s="37"/>
      <c r="T34" s="37"/>
      <c r="U34" s="37"/>
      <c r="V34" s="37"/>
      <c r="W34" s="37"/>
      <c r="X34" s="37"/>
      <c r="Y34" s="37"/>
      <c r="Z34" s="37"/>
      <c r="AA34" s="37"/>
      <c r="AB34" s="37"/>
      <c r="AC34" s="37"/>
      <c r="AD34" s="37"/>
      <c r="AE34" s="37"/>
    </row>
    <row r="35" s="2" customFormat="1" ht="14.4" customHeight="1">
      <c r="A35" s="37"/>
      <c r="B35" s="43"/>
      <c r="C35" s="37"/>
      <c r="D35" s="168" t="s">
        <v>42</v>
      </c>
      <c r="E35" s="155" t="s">
        <v>43</v>
      </c>
      <c r="F35" s="164">
        <f>ROUND((SUM(BE126:BE271)),  2)</f>
        <v>0</v>
      </c>
      <c r="G35" s="37"/>
      <c r="H35" s="37"/>
      <c r="I35" s="169">
        <v>0.20999999999999999</v>
      </c>
      <c r="J35" s="37"/>
      <c r="K35" s="164">
        <f>ROUND(((SUM(BE126:BE271))*I35),  2)</f>
        <v>0</v>
      </c>
      <c r="L35" s="37"/>
      <c r="M35" s="62"/>
      <c r="S35" s="37"/>
      <c r="T35" s="37"/>
      <c r="U35" s="37"/>
      <c r="V35" s="37"/>
      <c r="W35" s="37"/>
      <c r="X35" s="37"/>
      <c r="Y35" s="37"/>
      <c r="Z35" s="37"/>
      <c r="AA35" s="37"/>
      <c r="AB35" s="37"/>
      <c r="AC35" s="37"/>
      <c r="AD35" s="37"/>
      <c r="AE35" s="37"/>
    </row>
    <row r="36" s="2" customFormat="1" ht="14.4" customHeight="1">
      <c r="A36" s="37"/>
      <c r="B36" s="43"/>
      <c r="C36" s="37"/>
      <c r="D36" s="37"/>
      <c r="E36" s="155" t="s">
        <v>44</v>
      </c>
      <c r="F36" s="164">
        <f>ROUND((SUM(BF126:BF271)),  2)</f>
        <v>0</v>
      </c>
      <c r="G36" s="37"/>
      <c r="H36" s="37"/>
      <c r="I36" s="169">
        <v>0.12</v>
      </c>
      <c r="J36" s="37"/>
      <c r="K36" s="164">
        <f>ROUND(((SUM(BF126:BF271))*I36),  2)</f>
        <v>0</v>
      </c>
      <c r="L36" s="37"/>
      <c r="M36" s="62"/>
      <c r="S36" s="37"/>
      <c r="T36" s="37"/>
      <c r="U36" s="37"/>
      <c r="V36" s="37"/>
      <c r="W36" s="37"/>
      <c r="X36" s="37"/>
      <c r="Y36" s="37"/>
      <c r="Z36" s="37"/>
      <c r="AA36" s="37"/>
      <c r="AB36" s="37"/>
      <c r="AC36" s="37"/>
      <c r="AD36" s="37"/>
      <c r="AE36" s="37"/>
    </row>
    <row r="37" hidden="1" s="2" customFormat="1" ht="14.4" customHeight="1">
      <c r="A37" s="37"/>
      <c r="B37" s="43"/>
      <c r="C37" s="37"/>
      <c r="D37" s="37"/>
      <c r="E37" s="155" t="s">
        <v>45</v>
      </c>
      <c r="F37" s="164">
        <f>ROUND((SUM(BG126:BG271)),  2)</f>
        <v>0</v>
      </c>
      <c r="G37" s="37"/>
      <c r="H37" s="37"/>
      <c r="I37" s="169">
        <v>0.20999999999999999</v>
      </c>
      <c r="J37" s="37"/>
      <c r="K37" s="164">
        <f>0</f>
        <v>0</v>
      </c>
      <c r="L37" s="37"/>
      <c r="M37" s="62"/>
      <c r="S37" s="37"/>
      <c r="T37" s="37"/>
      <c r="U37" s="37"/>
      <c r="V37" s="37"/>
      <c r="W37" s="37"/>
      <c r="X37" s="37"/>
      <c r="Y37" s="37"/>
      <c r="Z37" s="37"/>
      <c r="AA37" s="37"/>
      <c r="AB37" s="37"/>
      <c r="AC37" s="37"/>
      <c r="AD37" s="37"/>
      <c r="AE37" s="37"/>
    </row>
    <row r="38" hidden="1" s="2" customFormat="1" ht="14.4" customHeight="1">
      <c r="A38" s="37"/>
      <c r="B38" s="43"/>
      <c r="C38" s="37"/>
      <c r="D38" s="37"/>
      <c r="E38" s="155" t="s">
        <v>46</v>
      </c>
      <c r="F38" s="164">
        <f>ROUND((SUM(BH126:BH271)),  2)</f>
        <v>0</v>
      </c>
      <c r="G38" s="37"/>
      <c r="H38" s="37"/>
      <c r="I38" s="169">
        <v>0.12</v>
      </c>
      <c r="J38" s="37"/>
      <c r="K38" s="164">
        <f>0</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47</v>
      </c>
      <c r="F39" s="164">
        <f>ROUND((SUM(BI126:BI271)),  2)</f>
        <v>0</v>
      </c>
      <c r="G39" s="37"/>
      <c r="H39" s="37"/>
      <c r="I39" s="169">
        <v>0</v>
      </c>
      <c r="J39" s="37"/>
      <c r="K39" s="164">
        <f>0</f>
        <v>0</v>
      </c>
      <c r="L39" s="37"/>
      <c r="M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37"/>
      <c r="J40" s="37"/>
      <c r="K40" s="37"/>
      <c r="L40" s="37"/>
      <c r="M40" s="62"/>
      <c r="S40" s="37"/>
      <c r="T40" s="37"/>
      <c r="U40" s="37"/>
      <c r="V40" s="37"/>
      <c r="W40" s="37"/>
      <c r="X40" s="37"/>
      <c r="Y40" s="37"/>
      <c r="Z40" s="37"/>
      <c r="AA40" s="37"/>
      <c r="AB40" s="37"/>
      <c r="AC40" s="37"/>
      <c r="AD40" s="37"/>
      <c r="AE40" s="37"/>
    </row>
    <row r="41" s="2" customFormat="1" ht="25.44" customHeight="1">
      <c r="A41" s="37"/>
      <c r="B41" s="43"/>
      <c r="C41" s="170"/>
      <c r="D41" s="171" t="s">
        <v>48</v>
      </c>
      <c r="E41" s="172"/>
      <c r="F41" s="172"/>
      <c r="G41" s="173" t="s">
        <v>49</v>
      </c>
      <c r="H41" s="174" t="s">
        <v>50</v>
      </c>
      <c r="I41" s="172"/>
      <c r="J41" s="172"/>
      <c r="K41" s="175">
        <f>SUM(K32:K39)</f>
        <v>0</v>
      </c>
      <c r="L41" s="176"/>
      <c r="M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1" customFormat="1" ht="14.4" customHeight="1">
      <c r="B43" s="19"/>
      <c r="M43" s="19"/>
    </row>
    <row r="44" s="1" customFormat="1" ht="14.4" customHeight="1">
      <c r="B44" s="19"/>
      <c r="M44" s="19"/>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2" customFormat="1" ht="12" customHeight="1">
      <c r="A86" s="37"/>
      <c r="B86" s="38"/>
      <c r="C86" s="31" t="s">
        <v>151</v>
      </c>
      <c r="D86" s="39"/>
      <c r="E86" s="39"/>
      <c r="F86" s="39"/>
      <c r="G86" s="39"/>
      <c r="H86" s="39"/>
      <c r="I86" s="39"/>
      <c r="J86" s="39"/>
      <c r="K86" s="39"/>
      <c r="L86" s="39"/>
      <c r="M86" s="62"/>
      <c r="S86" s="37"/>
      <c r="T86" s="37"/>
      <c r="U86" s="37"/>
      <c r="V86" s="37"/>
      <c r="W86" s="37"/>
      <c r="X86" s="37"/>
      <c r="Y86" s="37"/>
      <c r="Z86" s="37"/>
      <c r="AA86" s="37"/>
      <c r="AB86" s="37"/>
      <c r="AC86" s="37"/>
      <c r="AD86" s="37"/>
      <c r="AE86" s="37"/>
    </row>
    <row r="87" s="2" customFormat="1" ht="16.5" customHeight="1">
      <c r="A87" s="37"/>
      <c r="B87" s="38"/>
      <c r="C87" s="39"/>
      <c r="D87" s="39"/>
      <c r="E87" s="75" t="str">
        <f>E9</f>
        <v>SO 05 - Altán s didaktickými prvky</v>
      </c>
      <c r="F87" s="39"/>
      <c r="G87" s="39"/>
      <c r="H87" s="39"/>
      <c r="I87" s="39"/>
      <c r="J87" s="39"/>
      <c r="K87" s="39"/>
      <c r="L87" s="39"/>
      <c r="M87" s="62"/>
      <c r="S87" s="37"/>
      <c r="T87" s="37"/>
      <c r="U87" s="37"/>
      <c r="V87" s="37"/>
      <c r="W87" s="37"/>
      <c r="X87" s="37"/>
      <c r="Y87" s="37"/>
      <c r="Z87" s="37"/>
      <c r="AA87" s="37"/>
      <c r="AB87" s="37"/>
      <c r="AC87" s="37"/>
      <c r="AD87" s="37"/>
      <c r="AE87" s="37"/>
    </row>
    <row r="88" s="2" customFormat="1" ht="6.96" customHeight="1">
      <c r="A88" s="37"/>
      <c r="B88" s="38"/>
      <c r="C88" s="39"/>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2" customHeight="1">
      <c r="A89" s="37"/>
      <c r="B89" s="38"/>
      <c r="C89" s="31" t="s">
        <v>21</v>
      </c>
      <c r="D89" s="39"/>
      <c r="E89" s="39"/>
      <c r="F89" s="26" t="str">
        <f>F12</f>
        <v>Roudnice nad Labem</v>
      </c>
      <c r="G89" s="39"/>
      <c r="H89" s="39"/>
      <c r="I89" s="31" t="s">
        <v>23</v>
      </c>
      <c r="J89" s="78" t="str">
        <f>IF(J12="","",J12)</f>
        <v>28. 8. 2024</v>
      </c>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25.65" customHeight="1">
      <c r="A91" s="37"/>
      <c r="B91" s="38"/>
      <c r="C91" s="31" t="s">
        <v>25</v>
      </c>
      <c r="D91" s="39"/>
      <c r="E91" s="39"/>
      <c r="F91" s="26" t="str">
        <f>E15</f>
        <v>MŠ Sluníčko</v>
      </c>
      <c r="G91" s="39"/>
      <c r="H91" s="39"/>
      <c r="I91" s="31" t="s">
        <v>32</v>
      </c>
      <c r="J91" s="35" t="str">
        <f>E21</f>
        <v>Ing. Tomáš Prinz, DiS.</v>
      </c>
      <c r="K91" s="39"/>
      <c r="L91" s="39"/>
      <c r="M91" s="62"/>
      <c r="S91" s="37"/>
      <c r="T91" s="37"/>
      <c r="U91" s="37"/>
      <c r="V91" s="37"/>
      <c r="W91" s="37"/>
      <c r="X91" s="37"/>
      <c r="Y91" s="37"/>
      <c r="Z91" s="37"/>
      <c r="AA91" s="37"/>
      <c r="AB91" s="37"/>
      <c r="AC91" s="37"/>
      <c r="AD91" s="37"/>
      <c r="AE91" s="37"/>
    </row>
    <row r="92" s="2" customFormat="1" ht="15.15" customHeight="1">
      <c r="A92" s="37"/>
      <c r="B92" s="38"/>
      <c r="C92" s="31" t="s">
        <v>30</v>
      </c>
      <c r="D92" s="39"/>
      <c r="E92" s="39"/>
      <c r="F92" s="26" t="str">
        <f>IF(E18="","",E18)</f>
        <v>Vyplň údaj</v>
      </c>
      <c r="G92" s="39"/>
      <c r="H92" s="39"/>
      <c r="I92" s="31" t="s">
        <v>35</v>
      </c>
      <c r="J92" s="35" t="str">
        <f>E24</f>
        <v xml:space="preserve"> </v>
      </c>
      <c r="K92" s="39"/>
      <c r="L92" s="39"/>
      <c r="M92" s="62"/>
      <c r="S92" s="37"/>
      <c r="T92" s="37"/>
      <c r="U92" s="37"/>
      <c r="V92" s="37"/>
      <c r="W92" s="37"/>
      <c r="X92" s="37"/>
      <c r="Y92" s="37"/>
      <c r="Z92" s="37"/>
      <c r="AA92" s="37"/>
      <c r="AB92" s="37"/>
      <c r="AC92" s="37"/>
      <c r="AD92" s="37"/>
      <c r="AE92" s="37"/>
    </row>
    <row r="93" s="2" customFormat="1" ht="10.32" customHeight="1">
      <c r="A93" s="37"/>
      <c r="B93" s="38"/>
      <c r="C93" s="39"/>
      <c r="D93" s="39"/>
      <c r="E93" s="39"/>
      <c r="F93" s="39"/>
      <c r="G93" s="39"/>
      <c r="H93" s="39"/>
      <c r="I93" s="39"/>
      <c r="J93" s="39"/>
      <c r="K93" s="39"/>
      <c r="L93" s="39"/>
      <c r="M93" s="62"/>
      <c r="S93" s="37"/>
      <c r="T93" s="37"/>
      <c r="U93" s="37"/>
      <c r="V93" s="37"/>
      <c r="W93" s="37"/>
      <c r="X93" s="37"/>
      <c r="Y93" s="37"/>
      <c r="Z93" s="37"/>
      <c r="AA93" s="37"/>
      <c r="AB93" s="37"/>
      <c r="AC93" s="37"/>
      <c r="AD93" s="37"/>
      <c r="AE93" s="37"/>
    </row>
    <row r="94" s="2" customFormat="1" ht="29.28" customHeight="1">
      <c r="A94" s="37"/>
      <c r="B94" s="38"/>
      <c r="C94" s="189" t="s">
        <v>157</v>
      </c>
      <c r="D94" s="190"/>
      <c r="E94" s="190"/>
      <c r="F94" s="190"/>
      <c r="G94" s="190"/>
      <c r="H94" s="190"/>
      <c r="I94" s="191" t="s">
        <v>158</v>
      </c>
      <c r="J94" s="191" t="s">
        <v>159</v>
      </c>
      <c r="K94" s="191" t="s">
        <v>160</v>
      </c>
      <c r="L94" s="190"/>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2.8" customHeight="1">
      <c r="A96" s="37"/>
      <c r="B96" s="38"/>
      <c r="C96" s="192" t="s">
        <v>161</v>
      </c>
      <c r="D96" s="39"/>
      <c r="E96" s="39"/>
      <c r="F96" s="39"/>
      <c r="G96" s="39"/>
      <c r="H96" s="39"/>
      <c r="I96" s="109">
        <f>Q126</f>
        <v>0</v>
      </c>
      <c r="J96" s="109">
        <f>R126</f>
        <v>0</v>
      </c>
      <c r="K96" s="109">
        <f>K126</f>
        <v>0</v>
      </c>
      <c r="L96" s="39"/>
      <c r="M96" s="62"/>
      <c r="S96" s="37"/>
      <c r="T96" s="37"/>
      <c r="U96" s="37"/>
      <c r="V96" s="37"/>
      <c r="W96" s="37"/>
      <c r="X96" s="37"/>
      <c r="Y96" s="37"/>
      <c r="Z96" s="37"/>
      <c r="AA96" s="37"/>
      <c r="AB96" s="37"/>
      <c r="AC96" s="37"/>
      <c r="AD96" s="37"/>
      <c r="AE96" s="37"/>
      <c r="AU96" s="16" t="s">
        <v>162</v>
      </c>
    </row>
    <row r="97" s="9" customFormat="1" ht="24.96" customHeight="1">
      <c r="A97" s="9"/>
      <c r="B97" s="193"/>
      <c r="C97" s="194"/>
      <c r="D97" s="195" t="s">
        <v>163</v>
      </c>
      <c r="E97" s="196"/>
      <c r="F97" s="196"/>
      <c r="G97" s="196"/>
      <c r="H97" s="196"/>
      <c r="I97" s="197">
        <f>Q127</f>
        <v>0</v>
      </c>
      <c r="J97" s="197">
        <f>R127</f>
        <v>0</v>
      </c>
      <c r="K97" s="197">
        <f>K127</f>
        <v>0</v>
      </c>
      <c r="L97" s="194"/>
      <c r="M97" s="198"/>
      <c r="S97" s="9"/>
      <c r="T97" s="9"/>
      <c r="U97" s="9"/>
      <c r="V97" s="9"/>
      <c r="W97" s="9"/>
      <c r="X97" s="9"/>
      <c r="Y97" s="9"/>
      <c r="Z97" s="9"/>
      <c r="AA97" s="9"/>
      <c r="AB97" s="9"/>
      <c r="AC97" s="9"/>
      <c r="AD97" s="9"/>
      <c r="AE97" s="9"/>
    </row>
    <row r="98" s="10" customFormat="1" ht="19.92" customHeight="1">
      <c r="A98" s="10"/>
      <c r="B98" s="199"/>
      <c r="C98" s="135"/>
      <c r="D98" s="200" t="s">
        <v>164</v>
      </c>
      <c r="E98" s="201"/>
      <c r="F98" s="201"/>
      <c r="G98" s="201"/>
      <c r="H98" s="201"/>
      <c r="I98" s="202">
        <f>Q128</f>
        <v>0</v>
      </c>
      <c r="J98" s="202">
        <f>R128</f>
        <v>0</v>
      </c>
      <c r="K98" s="202">
        <f>K128</f>
        <v>0</v>
      </c>
      <c r="L98" s="135"/>
      <c r="M98" s="203"/>
      <c r="S98" s="10"/>
      <c r="T98" s="10"/>
      <c r="U98" s="10"/>
      <c r="V98" s="10"/>
      <c r="W98" s="10"/>
      <c r="X98" s="10"/>
      <c r="Y98" s="10"/>
      <c r="Z98" s="10"/>
      <c r="AA98" s="10"/>
      <c r="AB98" s="10"/>
      <c r="AC98" s="10"/>
      <c r="AD98" s="10"/>
      <c r="AE98" s="10"/>
    </row>
    <row r="99" s="10" customFormat="1" ht="19.92" customHeight="1">
      <c r="A99" s="10"/>
      <c r="B99" s="199"/>
      <c r="C99" s="135"/>
      <c r="D99" s="200" t="s">
        <v>165</v>
      </c>
      <c r="E99" s="201"/>
      <c r="F99" s="201"/>
      <c r="G99" s="201"/>
      <c r="H99" s="201"/>
      <c r="I99" s="202">
        <f>Q143</f>
        <v>0</v>
      </c>
      <c r="J99" s="202">
        <f>R143</f>
        <v>0</v>
      </c>
      <c r="K99" s="202">
        <f>K143</f>
        <v>0</v>
      </c>
      <c r="L99" s="135"/>
      <c r="M99" s="203"/>
      <c r="S99" s="10"/>
      <c r="T99" s="10"/>
      <c r="U99" s="10"/>
      <c r="V99" s="10"/>
      <c r="W99" s="10"/>
      <c r="X99" s="10"/>
      <c r="Y99" s="10"/>
      <c r="Z99" s="10"/>
      <c r="AA99" s="10"/>
      <c r="AB99" s="10"/>
      <c r="AC99" s="10"/>
      <c r="AD99" s="10"/>
      <c r="AE99" s="10"/>
    </row>
    <row r="100" s="10" customFormat="1" ht="19.92" customHeight="1">
      <c r="A100" s="10"/>
      <c r="B100" s="199"/>
      <c r="C100" s="135"/>
      <c r="D100" s="200" t="s">
        <v>166</v>
      </c>
      <c r="E100" s="201"/>
      <c r="F100" s="201"/>
      <c r="G100" s="201"/>
      <c r="H100" s="201"/>
      <c r="I100" s="202">
        <f>Q168</f>
        <v>0</v>
      </c>
      <c r="J100" s="202">
        <f>R168</f>
        <v>0</v>
      </c>
      <c r="K100" s="202">
        <f>K168</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167</v>
      </c>
      <c r="E101" s="201"/>
      <c r="F101" s="201"/>
      <c r="G101" s="201"/>
      <c r="H101" s="201"/>
      <c r="I101" s="202">
        <f>Q174</f>
        <v>0</v>
      </c>
      <c r="J101" s="202">
        <f>R174</f>
        <v>0</v>
      </c>
      <c r="K101" s="202">
        <f>K174</f>
        <v>0</v>
      </c>
      <c r="L101" s="135"/>
      <c r="M101" s="203"/>
      <c r="S101" s="10"/>
      <c r="T101" s="10"/>
      <c r="U101" s="10"/>
      <c r="V101" s="10"/>
      <c r="W101" s="10"/>
      <c r="X101" s="10"/>
      <c r="Y101" s="10"/>
      <c r="Z101" s="10"/>
      <c r="AA101" s="10"/>
      <c r="AB101" s="10"/>
      <c r="AC101" s="10"/>
      <c r="AD101" s="10"/>
      <c r="AE101" s="10"/>
    </row>
    <row r="102" s="9" customFormat="1" ht="24.96" customHeight="1">
      <c r="A102" s="9"/>
      <c r="B102" s="193"/>
      <c r="C102" s="194"/>
      <c r="D102" s="195" t="s">
        <v>168</v>
      </c>
      <c r="E102" s="196"/>
      <c r="F102" s="196"/>
      <c r="G102" s="196"/>
      <c r="H102" s="196"/>
      <c r="I102" s="197">
        <f>Q181</f>
        <v>0</v>
      </c>
      <c r="J102" s="197">
        <f>R181</f>
        <v>0</v>
      </c>
      <c r="K102" s="197">
        <f>K181</f>
        <v>0</v>
      </c>
      <c r="L102" s="194"/>
      <c r="M102" s="198"/>
      <c r="S102" s="9"/>
      <c r="T102" s="9"/>
      <c r="U102" s="9"/>
      <c r="V102" s="9"/>
      <c r="W102" s="9"/>
      <c r="X102" s="9"/>
      <c r="Y102" s="9"/>
      <c r="Z102" s="9"/>
      <c r="AA102" s="9"/>
      <c r="AB102" s="9"/>
      <c r="AC102" s="9"/>
      <c r="AD102" s="9"/>
      <c r="AE102" s="9"/>
    </row>
    <row r="103" s="10" customFormat="1" ht="19.92" customHeight="1">
      <c r="A103" s="10"/>
      <c r="B103" s="199"/>
      <c r="C103" s="135"/>
      <c r="D103" s="200" t="s">
        <v>169</v>
      </c>
      <c r="E103" s="201"/>
      <c r="F103" s="201"/>
      <c r="G103" s="201"/>
      <c r="H103" s="201"/>
      <c r="I103" s="202">
        <f>Q182</f>
        <v>0</v>
      </c>
      <c r="J103" s="202">
        <f>R182</f>
        <v>0</v>
      </c>
      <c r="K103" s="202">
        <f>K182</f>
        <v>0</v>
      </c>
      <c r="L103" s="135"/>
      <c r="M103" s="203"/>
      <c r="S103" s="10"/>
      <c r="T103" s="10"/>
      <c r="U103" s="10"/>
      <c r="V103" s="10"/>
      <c r="W103" s="10"/>
      <c r="X103" s="10"/>
      <c r="Y103" s="10"/>
      <c r="Z103" s="10"/>
      <c r="AA103" s="10"/>
      <c r="AB103" s="10"/>
      <c r="AC103" s="10"/>
      <c r="AD103" s="10"/>
      <c r="AE103" s="10"/>
    </row>
    <row r="104" s="10" customFormat="1" ht="19.92" customHeight="1">
      <c r="A104" s="10"/>
      <c r="B104" s="199"/>
      <c r="C104" s="135"/>
      <c r="D104" s="200" t="s">
        <v>170</v>
      </c>
      <c r="E104" s="201"/>
      <c r="F104" s="201"/>
      <c r="G104" s="201"/>
      <c r="H104" s="201"/>
      <c r="I104" s="202">
        <f>Q223</f>
        <v>0</v>
      </c>
      <c r="J104" s="202">
        <f>R223</f>
        <v>0</v>
      </c>
      <c r="K104" s="202">
        <f>K223</f>
        <v>0</v>
      </c>
      <c r="L104" s="135"/>
      <c r="M104" s="203"/>
      <c r="S104" s="10"/>
      <c r="T104" s="10"/>
      <c r="U104" s="10"/>
      <c r="V104" s="10"/>
      <c r="W104" s="10"/>
      <c r="X104" s="10"/>
      <c r="Y104" s="10"/>
      <c r="Z104" s="10"/>
      <c r="AA104" s="10"/>
      <c r="AB104" s="10"/>
      <c r="AC104" s="10"/>
      <c r="AD104" s="10"/>
      <c r="AE104" s="10"/>
    </row>
    <row r="105" s="10" customFormat="1" ht="19.92" customHeight="1">
      <c r="A105" s="10"/>
      <c r="B105" s="199"/>
      <c r="C105" s="135"/>
      <c r="D105" s="200" t="s">
        <v>171</v>
      </c>
      <c r="E105" s="201"/>
      <c r="F105" s="201"/>
      <c r="G105" s="201"/>
      <c r="H105" s="201"/>
      <c r="I105" s="202">
        <f>Q260</f>
        <v>0</v>
      </c>
      <c r="J105" s="202">
        <f>R260</f>
        <v>0</v>
      </c>
      <c r="K105" s="202">
        <f>K260</f>
        <v>0</v>
      </c>
      <c r="L105" s="135"/>
      <c r="M105" s="203"/>
      <c r="S105" s="10"/>
      <c r="T105" s="10"/>
      <c r="U105" s="10"/>
      <c r="V105" s="10"/>
      <c r="W105" s="10"/>
      <c r="X105" s="10"/>
      <c r="Y105" s="10"/>
      <c r="Z105" s="10"/>
      <c r="AA105" s="10"/>
      <c r="AB105" s="10"/>
      <c r="AC105" s="10"/>
      <c r="AD105" s="10"/>
      <c r="AE105" s="10"/>
    </row>
    <row r="106" s="10" customFormat="1" ht="19.92" customHeight="1">
      <c r="A106" s="10"/>
      <c r="B106" s="199"/>
      <c r="C106" s="135"/>
      <c r="D106" s="200" t="s">
        <v>172</v>
      </c>
      <c r="E106" s="201"/>
      <c r="F106" s="201"/>
      <c r="G106" s="201"/>
      <c r="H106" s="201"/>
      <c r="I106" s="202">
        <f>Q267</f>
        <v>0</v>
      </c>
      <c r="J106" s="202">
        <f>R267</f>
        <v>0</v>
      </c>
      <c r="K106" s="202">
        <f>K267</f>
        <v>0</v>
      </c>
      <c r="L106" s="135"/>
      <c r="M106" s="203"/>
      <c r="S106" s="10"/>
      <c r="T106" s="10"/>
      <c r="U106" s="10"/>
      <c r="V106" s="10"/>
      <c r="W106" s="10"/>
      <c r="X106" s="10"/>
      <c r="Y106" s="10"/>
      <c r="Z106" s="10"/>
      <c r="AA106" s="10"/>
      <c r="AB106" s="10"/>
      <c r="AC106" s="10"/>
      <c r="AD106" s="10"/>
      <c r="AE106" s="10"/>
    </row>
    <row r="107" s="2" customFormat="1" ht="21.84" customHeight="1">
      <c r="A107" s="37"/>
      <c r="B107" s="38"/>
      <c r="C107" s="39"/>
      <c r="D107" s="39"/>
      <c r="E107" s="39"/>
      <c r="F107" s="39"/>
      <c r="G107" s="39"/>
      <c r="H107" s="39"/>
      <c r="I107" s="39"/>
      <c r="J107" s="39"/>
      <c r="K107" s="39"/>
      <c r="L107" s="39"/>
      <c r="M107" s="62"/>
      <c r="S107" s="37"/>
      <c r="T107" s="37"/>
      <c r="U107" s="37"/>
      <c r="V107" s="37"/>
      <c r="W107" s="37"/>
      <c r="X107" s="37"/>
      <c r="Y107" s="37"/>
      <c r="Z107" s="37"/>
      <c r="AA107" s="37"/>
      <c r="AB107" s="37"/>
      <c r="AC107" s="37"/>
      <c r="AD107" s="37"/>
      <c r="AE107" s="37"/>
    </row>
    <row r="108" s="2" customFormat="1" ht="6.96" customHeight="1">
      <c r="A108" s="37"/>
      <c r="B108" s="65"/>
      <c r="C108" s="66"/>
      <c r="D108" s="66"/>
      <c r="E108" s="66"/>
      <c r="F108" s="66"/>
      <c r="G108" s="66"/>
      <c r="H108" s="66"/>
      <c r="I108" s="66"/>
      <c r="J108" s="66"/>
      <c r="K108" s="66"/>
      <c r="L108" s="66"/>
      <c r="M108" s="62"/>
      <c r="S108" s="37"/>
      <c r="T108" s="37"/>
      <c r="U108" s="37"/>
      <c r="V108" s="37"/>
      <c r="W108" s="37"/>
      <c r="X108" s="37"/>
      <c r="Y108" s="37"/>
      <c r="Z108" s="37"/>
      <c r="AA108" s="37"/>
      <c r="AB108" s="37"/>
      <c r="AC108" s="37"/>
      <c r="AD108" s="37"/>
      <c r="AE108" s="37"/>
    </row>
    <row r="112" s="2" customFormat="1" ht="6.96" customHeight="1">
      <c r="A112" s="37"/>
      <c r="B112" s="67"/>
      <c r="C112" s="68"/>
      <c r="D112" s="68"/>
      <c r="E112" s="68"/>
      <c r="F112" s="68"/>
      <c r="G112" s="68"/>
      <c r="H112" s="68"/>
      <c r="I112" s="68"/>
      <c r="J112" s="68"/>
      <c r="K112" s="68"/>
      <c r="L112" s="68"/>
      <c r="M112" s="62"/>
      <c r="S112" s="37"/>
      <c r="T112" s="37"/>
      <c r="U112" s="37"/>
      <c r="V112" s="37"/>
      <c r="W112" s="37"/>
      <c r="X112" s="37"/>
      <c r="Y112" s="37"/>
      <c r="Z112" s="37"/>
      <c r="AA112" s="37"/>
      <c r="AB112" s="37"/>
      <c r="AC112" s="37"/>
      <c r="AD112" s="37"/>
      <c r="AE112" s="37"/>
    </row>
    <row r="113" s="2" customFormat="1" ht="24.96" customHeight="1">
      <c r="A113" s="37"/>
      <c r="B113" s="38"/>
      <c r="C113" s="22" t="s">
        <v>173</v>
      </c>
      <c r="D113" s="39"/>
      <c r="E113" s="39"/>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6.96" customHeight="1">
      <c r="A114" s="37"/>
      <c r="B114" s="38"/>
      <c r="C114" s="39"/>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2" customHeight="1">
      <c r="A115" s="37"/>
      <c r="B115" s="38"/>
      <c r="C115" s="31" t="s">
        <v>17</v>
      </c>
      <c r="D115" s="39"/>
      <c r="E115" s="39"/>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26.25" customHeight="1">
      <c r="A116" s="37"/>
      <c r="B116" s="38"/>
      <c r="C116" s="39"/>
      <c r="D116" s="39"/>
      <c r="E116" s="188" t="str">
        <f>E7</f>
        <v>MŠ Sluníčko - projekt úpravy zahrady pro děti s poruchou autistického spektra</v>
      </c>
      <c r="F116" s="31"/>
      <c r="G116" s="31"/>
      <c r="H116" s="31"/>
      <c r="I116" s="39"/>
      <c r="J116" s="39"/>
      <c r="K116" s="39"/>
      <c r="L116" s="39"/>
      <c r="M116" s="62"/>
      <c r="S116" s="37"/>
      <c r="T116" s="37"/>
      <c r="U116" s="37"/>
      <c r="V116" s="37"/>
      <c r="W116" s="37"/>
      <c r="X116" s="37"/>
      <c r="Y116" s="37"/>
      <c r="Z116" s="37"/>
      <c r="AA116" s="37"/>
      <c r="AB116" s="37"/>
      <c r="AC116" s="37"/>
      <c r="AD116" s="37"/>
      <c r="AE116" s="37"/>
    </row>
    <row r="117" s="2" customFormat="1" ht="12" customHeight="1">
      <c r="A117" s="37"/>
      <c r="B117" s="38"/>
      <c r="C117" s="31" t="s">
        <v>151</v>
      </c>
      <c r="D117" s="39"/>
      <c r="E117" s="39"/>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16.5" customHeight="1">
      <c r="A118" s="37"/>
      <c r="B118" s="38"/>
      <c r="C118" s="39"/>
      <c r="D118" s="39"/>
      <c r="E118" s="75" t="str">
        <f>E9</f>
        <v>SO 05 - Altán s didaktickými prvky</v>
      </c>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6.96" customHeight="1">
      <c r="A119" s="37"/>
      <c r="B119" s="38"/>
      <c r="C119" s="39"/>
      <c r="D119" s="39"/>
      <c r="E119" s="39"/>
      <c r="F119" s="39"/>
      <c r="G119" s="39"/>
      <c r="H119" s="39"/>
      <c r="I119" s="39"/>
      <c r="J119" s="39"/>
      <c r="K119" s="39"/>
      <c r="L119" s="39"/>
      <c r="M119" s="62"/>
      <c r="S119" s="37"/>
      <c r="T119" s="37"/>
      <c r="U119" s="37"/>
      <c r="V119" s="37"/>
      <c r="W119" s="37"/>
      <c r="X119" s="37"/>
      <c r="Y119" s="37"/>
      <c r="Z119" s="37"/>
      <c r="AA119" s="37"/>
      <c r="AB119" s="37"/>
      <c r="AC119" s="37"/>
      <c r="AD119" s="37"/>
      <c r="AE119" s="37"/>
    </row>
    <row r="120" s="2" customFormat="1" ht="12" customHeight="1">
      <c r="A120" s="37"/>
      <c r="B120" s="38"/>
      <c r="C120" s="31" t="s">
        <v>21</v>
      </c>
      <c r="D120" s="39"/>
      <c r="E120" s="39"/>
      <c r="F120" s="26" t="str">
        <f>F12</f>
        <v>Roudnice nad Labem</v>
      </c>
      <c r="G120" s="39"/>
      <c r="H120" s="39"/>
      <c r="I120" s="31" t="s">
        <v>23</v>
      </c>
      <c r="J120" s="78" t="str">
        <f>IF(J12="","",J12)</f>
        <v>28. 8. 2024</v>
      </c>
      <c r="K120" s="39"/>
      <c r="L120" s="39"/>
      <c r="M120" s="62"/>
      <c r="S120" s="37"/>
      <c r="T120" s="37"/>
      <c r="U120" s="37"/>
      <c r="V120" s="37"/>
      <c r="W120" s="37"/>
      <c r="X120" s="37"/>
      <c r="Y120" s="37"/>
      <c r="Z120" s="37"/>
      <c r="AA120" s="37"/>
      <c r="AB120" s="37"/>
      <c r="AC120" s="37"/>
      <c r="AD120" s="37"/>
      <c r="AE120" s="37"/>
    </row>
    <row r="121" s="2" customFormat="1" ht="6.96" customHeight="1">
      <c r="A121" s="37"/>
      <c r="B121" s="38"/>
      <c r="C121" s="39"/>
      <c r="D121" s="39"/>
      <c r="E121" s="39"/>
      <c r="F121" s="39"/>
      <c r="G121" s="39"/>
      <c r="H121" s="39"/>
      <c r="I121" s="39"/>
      <c r="J121" s="39"/>
      <c r="K121" s="39"/>
      <c r="L121" s="39"/>
      <c r="M121" s="62"/>
      <c r="S121" s="37"/>
      <c r="T121" s="37"/>
      <c r="U121" s="37"/>
      <c r="V121" s="37"/>
      <c r="W121" s="37"/>
      <c r="X121" s="37"/>
      <c r="Y121" s="37"/>
      <c r="Z121" s="37"/>
      <c r="AA121" s="37"/>
      <c r="AB121" s="37"/>
      <c r="AC121" s="37"/>
      <c r="AD121" s="37"/>
      <c r="AE121" s="37"/>
    </row>
    <row r="122" s="2" customFormat="1" ht="25.65" customHeight="1">
      <c r="A122" s="37"/>
      <c r="B122" s="38"/>
      <c r="C122" s="31" t="s">
        <v>25</v>
      </c>
      <c r="D122" s="39"/>
      <c r="E122" s="39"/>
      <c r="F122" s="26" t="str">
        <f>E15</f>
        <v>MŠ Sluníčko</v>
      </c>
      <c r="G122" s="39"/>
      <c r="H122" s="39"/>
      <c r="I122" s="31" t="s">
        <v>32</v>
      </c>
      <c r="J122" s="35" t="str">
        <f>E21</f>
        <v>Ing. Tomáš Prinz, DiS.</v>
      </c>
      <c r="K122" s="39"/>
      <c r="L122" s="39"/>
      <c r="M122" s="62"/>
      <c r="S122" s="37"/>
      <c r="T122" s="37"/>
      <c r="U122" s="37"/>
      <c r="V122" s="37"/>
      <c r="W122" s="37"/>
      <c r="X122" s="37"/>
      <c r="Y122" s="37"/>
      <c r="Z122" s="37"/>
      <c r="AA122" s="37"/>
      <c r="AB122" s="37"/>
      <c r="AC122" s="37"/>
      <c r="AD122" s="37"/>
      <c r="AE122" s="37"/>
    </row>
    <row r="123" s="2" customFormat="1" ht="15.15" customHeight="1">
      <c r="A123" s="37"/>
      <c r="B123" s="38"/>
      <c r="C123" s="31" t="s">
        <v>30</v>
      </c>
      <c r="D123" s="39"/>
      <c r="E123" s="39"/>
      <c r="F123" s="26" t="str">
        <f>IF(E18="","",E18)</f>
        <v>Vyplň údaj</v>
      </c>
      <c r="G123" s="39"/>
      <c r="H123" s="39"/>
      <c r="I123" s="31" t="s">
        <v>35</v>
      </c>
      <c r="J123" s="35" t="str">
        <f>E24</f>
        <v xml:space="preserve"> </v>
      </c>
      <c r="K123" s="39"/>
      <c r="L123" s="39"/>
      <c r="M123" s="62"/>
      <c r="S123" s="37"/>
      <c r="T123" s="37"/>
      <c r="U123" s="37"/>
      <c r="V123" s="37"/>
      <c r="W123" s="37"/>
      <c r="X123" s="37"/>
      <c r="Y123" s="37"/>
      <c r="Z123" s="37"/>
      <c r="AA123" s="37"/>
      <c r="AB123" s="37"/>
      <c r="AC123" s="37"/>
      <c r="AD123" s="37"/>
      <c r="AE123" s="37"/>
    </row>
    <row r="124" s="2" customFormat="1" ht="10.32" customHeight="1">
      <c r="A124" s="37"/>
      <c r="B124" s="38"/>
      <c r="C124" s="39"/>
      <c r="D124" s="39"/>
      <c r="E124" s="39"/>
      <c r="F124" s="39"/>
      <c r="G124" s="39"/>
      <c r="H124" s="39"/>
      <c r="I124" s="39"/>
      <c r="J124" s="39"/>
      <c r="K124" s="39"/>
      <c r="L124" s="39"/>
      <c r="M124" s="62"/>
      <c r="S124" s="37"/>
      <c r="T124" s="37"/>
      <c r="U124" s="37"/>
      <c r="V124" s="37"/>
      <c r="W124" s="37"/>
      <c r="X124" s="37"/>
      <c r="Y124" s="37"/>
      <c r="Z124" s="37"/>
      <c r="AA124" s="37"/>
      <c r="AB124" s="37"/>
      <c r="AC124" s="37"/>
      <c r="AD124" s="37"/>
      <c r="AE124" s="37"/>
    </row>
    <row r="125" s="11" customFormat="1" ht="29.28" customHeight="1">
      <c r="A125" s="204"/>
      <c r="B125" s="205"/>
      <c r="C125" s="206" t="s">
        <v>174</v>
      </c>
      <c r="D125" s="207" t="s">
        <v>63</v>
      </c>
      <c r="E125" s="207" t="s">
        <v>59</v>
      </c>
      <c r="F125" s="207" t="s">
        <v>60</v>
      </c>
      <c r="G125" s="207" t="s">
        <v>175</v>
      </c>
      <c r="H125" s="207" t="s">
        <v>176</v>
      </c>
      <c r="I125" s="207" t="s">
        <v>177</v>
      </c>
      <c r="J125" s="207" t="s">
        <v>178</v>
      </c>
      <c r="K125" s="207" t="s">
        <v>160</v>
      </c>
      <c r="L125" s="208" t="s">
        <v>179</v>
      </c>
      <c r="M125" s="209"/>
      <c r="N125" s="99" t="s">
        <v>1</v>
      </c>
      <c r="O125" s="100" t="s">
        <v>42</v>
      </c>
      <c r="P125" s="100" t="s">
        <v>180</v>
      </c>
      <c r="Q125" s="100" t="s">
        <v>181</v>
      </c>
      <c r="R125" s="100" t="s">
        <v>182</v>
      </c>
      <c r="S125" s="100" t="s">
        <v>183</v>
      </c>
      <c r="T125" s="100" t="s">
        <v>184</v>
      </c>
      <c r="U125" s="100" t="s">
        <v>185</v>
      </c>
      <c r="V125" s="100" t="s">
        <v>186</v>
      </c>
      <c r="W125" s="100" t="s">
        <v>187</v>
      </c>
      <c r="X125" s="101" t="s">
        <v>188</v>
      </c>
      <c r="Y125" s="204"/>
      <c r="Z125" s="204"/>
      <c r="AA125" s="204"/>
      <c r="AB125" s="204"/>
      <c r="AC125" s="204"/>
      <c r="AD125" s="204"/>
      <c r="AE125" s="204"/>
    </row>
    <row r="126" s="2" customFormat="1" ht="22.8" customHeight="1">
      <c r="A126" s="37"/>
      <c r="B126" s="38"/>
      <c r="C126" s="106" t="s">
        <v>189</v>
      </c>
      <c r="D126" s="39"/>
      <c r="E126" s="39"/>
      <c r="F126" s="39"/>
      <c r="G126" s="39"/>
      <c r="H126" s="39"/>
      <c r="I126" s="39"/>
      <c r="J126" s="39"/>
      <c r="K126" s="210">
        <f>BK126</f>
        <v>0</v>
      </c>
      <c r="L126" s="39"/>
      <c r="M126" s="43"/>
      <c r="N126" s="102"/>
      <c r="O126" s="211"/>
      <c r="P126" s="103"/>
      <c r="Q126" s="212">
        <f>Q127+Q181</f>
        <v>0</v>
      </c>
      <c r="R126" s="212">
        <f>R127+R181</f>
        <v>0</v>
      </c>
      <c r="S126" s="103"/>
      <c r="T126" s="213">
        <f>T127+T181</f>
        <v>0</v>
      </c>
      <c r="U126" s="103"/>
      <c r="V126" s="213">
        <f>V127+V181</f>
        <v>9.4863431999999985</v>
      </c>
      <c r="W126" s="103"/>
      <c r="X126" s="214">
        <f>X127+X181</f>
        <v>0</v>
      </c>
      <c r="Y126" s="37"/>
      <c r="Z126" s="37"/>
      <c r="AA126" s="37"/>
      <c r="AB126" s="37"/>
      <c r="AC126" s="37"/>
      <c r="AD126" s="37"/>
      <c r="AE126" s="37"/>
      <c r="AT126" s="16" t="s">
        <v>79</v>
      </c>
      <c r="AU126" s="16" t="s">
        <v>162</v>
      </c>
      <c r="BK126" s="215">
        <f>BK127+BK181</f>
        <v>0</v>
      </c>
    </row>
    <row r="127" s="12" customFormat="1" ht="25.92" customHeight="1">
      <c r="A127" s="12"/>
      <c r="B127" s="216"/>
      <c r="C127" s="217"/>
      <c r="D127" s="218" t="s">
        <v>79</v>
      </c>
      <c r="E127" s="219" t="s">
        <v>190</v>
      </c>
      <c r="F127" s="219" t="s">
        <v>191</v>
      </c>
      <c r="G127" s="217"/>
      <c r="H127" s="217"/>
      <c r="I127" s="220"/>
      <c r="J127" s="220"/>
      <c r="K127" s="221">
        <f>BK127</f>
        <v>0</v>
      </c>
      <c r="L127" s="217"/>
      <c r="M127" s="222"/>
      <c r="N127" s="223"/>
      <c r="O127" s="224"/>
      <c r="P127" s="224"/>
      <c r="Q127" s="225">
        <f>Q128+Q143+Q168+Q174</f>
        <v>0</v>
      </c>
      <c r="R127" s="225">
        <f>R128+R143+R168+R174</f>
        <v>0</v>
      </c>
      <c r="S127" s="224"/>
      <c r="T127" s="226">
        <f>T128+T143+T168+T174</f>
        <v>0</v>
      </c>
      <c r="U127" s="224"/>
      <c r="V127" s="226">
        <f>V128+V143+V168+V174</f>
        <v>8.7015321999999991</v>
      </c>
      <c r="W127" s="224"/>
      <c r="X127" s="227">
        <f>X128+X143+X168+X174</f>
        <v>0</v>
      </c>
      <c r="Y127" s="12"/>
      <c r="Z127" s="12"/>
      <c r="AA127" s="12"/>
      <c r="AB127" s="12"/>
      <c r="AC127" s="12"/>
      <c r="AD127" s="12"/>
      <c r="AE127" s="12"/>
      <c r="AR127" s="228" t="s">
        <v>88</v>
      </c>
      <c r="AT127" s="229" t="s">
        <v>79</v>
      </c>
      <c r="AU127" s="229" t="s">
        <v>80</v>
      </c>
      <c r="AY127" s="228" t="s">
        <v>192</v>
      </c>
      <c r="BK127" s="230">
        <f>BK128+BK143+BK168+BK174</f>
        <v>0</v>
      </c>
    </row>
    <row r="128" s="12" customFormat="1" ht="22.8" customHeight="1">
      <c r="A128" s="12"/>
      <c r="B128" s="216"/>
      <c r="C128" s="217"/>
      <c r="D128" s="218" t="s">
        <v>79</v>
      </c>
      <c r="E128" s="231" t="s">
        <v>88</v>
      </c>
      <c r="F128" s="231" t="s">
        <v>193</v>
      </c>
      <c r="G128" s="217"/>
      <c r="H128" s="217"/>
      <c r="I128" s="220"/>
      <c r="J128" s="220"/>
      <c r="K128" s="232">
        <f>BK128</f>
        <v>0</v>
      </c>
      <c r="L128" s="217"/>
      <c r="M128" s="222"/>
      <c r="N128" s="223"/>
      <c r="O128" s="224"/>
      <c r="P128" s="224"/>
      <c r="Q128" s="225">
        <f>SUM(Q129:Q142)</f>
        <v>0</v>
      </c>
      <c r="R128" s="225">
        <f>SUM(R129:R142)</f>
        <v>0</v>
      </c>
      <c r="S128" s="224"/>
      <c r="T128" s="226">
        <f>SUM(T129:T142)</f>
        <v>0</v>
      </c>
      <c r="U128" s="224"/>
      <c r="V128" s="226">
        <f>SUM(V129:V142)</f>
        <v>0</v>
      </c>
      <c r="W128" s="224"/>
      <c r="X128" s="227">
        <f>SUM(X129:X142)</f>
        <v>0</v>
      </c>
      <c r="Y128" s="12"/>
      <c r="Z128" s="12"/>
      <c r="AA128" s="12"/>
      <c r="AB128" s="12"/>
      <c r="AC128" s="12"/>
      <c r="AD128" s="12"/>
      <c r="AE128" s="12"/>
      <c r="AR128" s="228" t="s">
        <v>88</v>
      </c>
      <c r="AT128" s="229" t="s">
        <v>79</v>
      </c>
      <c r="AU128" s="229" t="s">
        <v>88</v>
      </c>
      <c r="AY128" s="228" t="s">
        <v>192</v>
      </c>
      <c r="BK128" s="230">
        <f>SUM(BK129:BK142)</f>
        <v>0</v>
      </c>
    </row>
    <row r="129" s="2" customFormat="1" ht="24.15" customHeight="1">
      <c r="A129" s="37"/>
      <c r="B129" s="38"/>
      <c r="C129" s="233" t="s">
        <v>88</v>
      </c>
      <c r="D129" s="233" t="s">
        <v>194</v>
      </c>
      <c r="E129" s="234" t="s">
        <v>195</v>
      </c>
      <c r="F129" s="235" t="s">
        <v>196</v>
      </c>
      <c r="G129" s="236" t="s">
        <v>197</v>
      </c>
      <c r="H129" s="237">
        <v>4.04</v>
      </c>
      <c r="I129" s="238"/>
      <c r="J129" s="238"/>
      <c r="K129" s="239">
        <f>ROUND(P129*H129,2)</f>
        <v>0</v>
      </c>
      <c r="L129" s="235" t="s">
        <v>198</v>
      </c>
      <c r="M129" s="43"/>
      <c r="N129" s="240" t="s">
        <v>1</v>
      </c>
      <c r="O129" s="241" t="s">
        <v>43</v>
      </c>
      <c r="P129" s="242">
        <f>I129+J129</f>
        <v>0</v>
      </c>
      <c r="Q129" s="242">
        <f>ROUND(I129*H129,2)</f>
        <v>0</v>
      </c>
      <c r="R129" s="242">
        <f>ROUND(J129*H129,2)</f>
        <v>0</v>
      </c>
      <c r="S129" s="90"/>
      <c r="T129" s="243">
        <f>S129*H129</f>
        <v>0</v>
      </c>
      <c r="U129" s="243">
        <v>0</v>
      </c>
      <c r="V129" s="243">
        <f>U129*H129</f>
        <v>0</v>
      </c>
      <c r="W129" s="243">
        <v>0</v>
      </c>
      <c r="X129" s="244">
        <f>W129*H129</f>
        <v>0</v>
      </c>
      <c r="Y129" s="37"/>
      <c r="Z129" s="37"/>
      <c r="AA129" s="37"/>
      <c r="AB129" s="37"/>
      <c r="AC129" s="37"/>
      <c r="AD129" s="37"/>
      <c r="AE129" s="37"/>
      <c r="AR129" s="245" t="s">
        <v>199</v>
      </c>
      <c r="AT129" s="245" t="s">
        <v>194</v>
      </c>
      <c r="AU129" s="245" t="s">
        <v>90</v>
      </c>
      <c r="AY129" s="16" t="s">
        <v>192</v>
      </c>
      <c r="BE129" s="246">
        <f>IF(O129="základní",K129,0)</f>
        <v>0</v>
      </c>
      <c r="BF129" s="246">
        <f>IF(O129="snížená",K129,0)</f>
        <v>0</v>
      </c>
      <c r="BG129" s="246">
        <f>IF(O129="zákl. přenesená",K129,0)</f>
        <v>0</v>
      </c>
      <c r="BH129" s="246">
        <f>IF(O129="sníž. přenesená",K129,0)</f>
        <v>0</v>
      </c>
      <c r="BI129" s="246">
        <f>IF(O129="nulová",K129,0)</f>
        <v>0</v>
      </c>
      <c r="BJ129" s="16" t="s">
        <v>88</v>
      </c>
      <c r="BK129" s="246">
        <f>ROUND(P129*H129,2)</f>
        <v>0</v>
      </c>
      <c r="BL129" s="16" t="s">
        <v>199</v>
      </c>
      <c r="BM129" s="245" t="s">
        <v>200</v>
      </c>
    </row>
    <row r="130" s="2" customFormat="1">
      <c r="A130" s="37"/>
      <c r="B130" s="38"/>
      <c r="C130" s="39"/>
      <c r="D130" s="247" t="s">
        <v>201</v>
      </c>
      <c r="E130" s="39"/>
      <c r="F130" s="248" t="s">
        <v>202</v>
      </c>
      <c r="G130" s="39"/>
      <c r="H130" s="39"/>
      <c r="I130" s="249"/>
      <c r="J130" s="249"/>
      <c r="K130" s="39"/>
      <c r="L130" s="39"/>
      <c r="M130" s="43"/>
      <c r="N130" s="250"/>
      <c r="O130" s="251"/>
      <c r="P130" s="90"/>
      <c r="Q130" s="90"/>
      <c r="R130" s="90"/>
      <c r="S130" s="90"/>
      <c r="T130" s="90"/>
      <c r="U130" s="90"/>
      <c r="V130" s="90"/>
      <c r="W130" s="90"/>
      <c r="X130" s="91"/>
      <c r="Y130" s="37"/>
      <c r="Z130" s="37"/>
      <c r="AA130" s="37"/>
      <c r="AB130" s="37"/>
      <c r="AC130" s="37"/>
      <c r="AD130" s="37"/>
      <c r="AE130" s="37"/>
      <c r="AT130" s="16" t="s">
        <v>201</v>
      </c>
      <c r="AU130" s="16" t="s">
        <v>90</v>
      </c>
    </row>
    <row r="131" s="2" customFormat="1">
      <c r="A131" s="37"/>
      <c r="B131" s="38"/>
      <c r="C131" s="39"/>
      <c r="D131" s="252" t="s">
        <v>203</v>
      </c>
      <c r="E131" s="39"/>
      <c r="F131" s="253" t="s">
        <v>204</v>
      </c>
      <c r="G131" s="39"/>
      <c r="H131" s="39"/>
      <c r="I131" s="249"/>
      <c r="J131" s="249"/>
      <c r="K131" s="39"/>
      <c r="L131" s="39"/>
      <c r="M131" s="43"/>
      <c r="N131" s="250"/>
      <c r="O131" s="251"/>
      <c r="P131" s="90"/>
      <c r="Q131" s="90"/>
      <c r="R131" s="90"/>
      <c r="S131" s="90"/>
      <c r="T131" s="90"/>
      <c r="U131" s="90"/>
      <c r="V131" s="90"/>
      <c r="W131" s="90"/>
      <c r="X131" s="91"/>
      <c r="Y131" s="37"/>
      <c r="Z131" s="37"/>
      <c r="AA131" s="37"/>
      <c r="AB131" s="37"/>
      <c r="AC131" s="37"/>
      <c r="AD131" s="37"/>
      <c r="AE131" s="37"/>
      <c r="AT131" s="16" t="s">
        <v>203</v>
      </c>
      <c r="AU131" s="16" t="s">
        <v>90</v>
      </c>
    </row>
    <row r="132" s="13" customFormat="1">
      <c r="A132" s="13"/>
      <c r="B132" s="254"/>
      <c r="C132" s="255"/>
      <c r="D132" s="252" t="s">
        <v>205</v>
      </c>
      <c r="E132" s="256" t="s">
        <v>1</v>
      </c>
      <c r="F132" s="257" t="s">
        <v>206</v>
      </c>
      <c r="G132" s="255"/>
      <c r="H132" s="258">
        <v>2.3999999999999999</v>
      </c>
      <c r="I132" s="259"/>
      <c r="J132" s="259"/>
      <c r="K132" s="255"/>
      <c r="L132" s="255"/>
      <c r="M132" s="260"/>
      <c r="N132" s="261"/>
      <c r="O132" s="262"/>
      <c r="P132" s="262"/>
      <c r="Q132" s="262"/>
      <c r="R132" s="262"/>
      <c r="S132" s="262"/>
      <c r="T132" s="262"/>
      <c r="U132" s="262"/>
      <c r="V132" s="262"/>
      <c r="W132" s="262"/>
      <c r="X132" s="263"/>
      <c r="Y132" s="13"/>
      <c r="Z132" s="13"/>
      <c r="AA132" s="13"/>
      <c r="AB132" s="13"/>
      <c r="AC132" s="13"/>
      <c r="AD132" s="13"/>
      <c r="AE132" s="13"/>
      <c r="AT132" s="264" t="s">
        <v>205</v>
      </c>
      <c r="AU132" s="264" t="s">
        <v>90</v>
      </c>
      <c r="AV132" s="13" t="s">
        <v>90</v>
      </c>
      <c r="AW132" s="13" t="s">
        <v>5</v>
      </c>
      <c r="AX132" s="13" t="s">
        <v>80</v>
      </c>
      <c r="AY132" s="264" t="s">
        <v>192</v>
      </c>
    </row>
    <row r="133" s="13" customFormat="1">
      <c r="A133" s="13"/>
      <c r="B133" s="254"/>
      <c r="C133" s="255"/>
      <c r="D133" s="252" t="s">
        <v>205</v>
      </c>
      <c r="E133" s="256" t="s">
        <v>1</v>
      </c>
      <c r="F133" s="257" t="s">
        <v>207</v>
      </c>
      <c r="G133" s="255"/>
      <c r="H133" s="258">
        <v>1.0800000000000001</v>
      </c>
      <c r="I133" s="259"/>
      <c r="J133" s="259"/>
      <c r="K133" s="255"/>
      <c r="L133" s="255"/>
      <c r="M133" s="260"/>
      <c r="N133" s="261"/>
      <c r="O133" s="262"/>
      <c r="P133" s="262"/>
      <c r="Q133" s="262"/>
      <c r="R133" s="262"/>
      <c r="S133" s="262"/>
      <c r="T133" s="262"/>
      <c r="U133" s="262"/>
      <c r="V133" s="262"/>
      <c r="W133" s="262"/>
      <c r="X133" s="263"/>
      <c r="Y133" s="13"/>
      <c r="Z133" s="13"/>
      <c r="AA133" s="13"/>
      <c r="AB133" s="13"/>
      <c r="AC133" s="13"/>
      <c r="AD133" s="13"/>
      <c r="AE133" s="13"/>
      <c r="AT133" s="264" t="s">
        <v>205</v>
      </c>
      <c r="AU133" s="264" t="s">
        <v>90</v>
      </c>
      <c r="AV133" s="13" t="s">
        <v>90</v>
      </c>
      <c r="AW133" s="13" t="s">
        <v>5</v>
      </c>
      <c r="AX133" s="13" t="s">
        <v>80</v>
      </c>
      <c r="AY133" s="264" t="s">
        <v>192</v>
      </c>
    </row>
    <row r="134" s="13" customFormat="1">
      <c r="A134" s="13"/>
      <c r="B134" s="254"/>
      <c r="C134" s="255"/>
      <c r="D134" s="252" t="s">
        <v>205</v>
      </c>
      <c r="E134" s="256" t="s">
        <v>1</v>
      </c>
      <c r="F134" s="257" t="s">
        <v>208</v>
      </c>
      <c r="G134" s="255"/>
      <c r="H134" s="258">
        <v>0.56000000000000005</v>
      </c>
      <c r="I134" s="259"/>
      <c r="J134" s="259"/>
      <c r="K134" s="255"/>
      <c r="L134" s="255"/>
      <c r="M134" s="260"/>
      <c r="N134" s="261"/>
      <c r="O134" s="262"/>
      <c r="P134" s="262"/>
      <c r="Q134" s="262"/>
      <c r="R134" s="262"/>
      <c r="S134" s="262"/>
      <c r="T134" s="262"/>
      <c r="U134" s="262"/>
      <c r="V134" s="262"/>
      <c r="W134" s="262"/>
      <c r="X134" s="263"/>
      <c r="Y134" s="13"/>
      <c r="Z134" s="13"/>
      <c r="AA134" s="13"/>
      <c r="AB134" s="13"/>
      <c r="AC134" s="13"/>
      <c r="AD134" s="13"/>
      <c r="AE134" s="13"/>
      <c r="AT134" s="264" t="s">
        <v>205</v>
      </c>
      <c r="AU134" s="264" t="s">
        <v>90</v>
      </c>
      <c r="AV134" s="13" t="s">
        <v>90</v>
      </c>
      <c r="AW134" s="13" t="s">
        <v>5</v>
      </c>
      <c r="AX134" s="13" t="s">
        <v>80</v>
      </c>
      <c r="AY134" s="264" t="s">
        <v>192</v>
      </c>
    </row>
    <row r="135" s="14" customFormat="1">
      <c r="A135" s="14"/>
      <c r="B135" s="265"/>
      <c r="C135" s="266"/>
      <c r="D135" s="252" t="s">
        <v>205</v>
      </c>
      <c r="E135" s="267" t="s">
        <v>1</v>
      </c>
      <c r="F135" s="268" t="s">
        <v>209</v>
      </c>
      <c r="G135" s="266"/>
      <c r="H135" s="269">
        <v>4.04</v>
      </c>
      <c r="I135" s="270"/>
      <c r="J135" s="270"/>
      <c r="K135" s="266"/>
      <c r="L135" s="266"/>
      <c r="M135" s="271"/>
      <c r="N135" s="272"/>
      <c r="O135" s="273"/>
      <c r="P135" s="273"/>
      <c r="Q135" s="273"/>
      <c r="R135" s="273"/>
      <c r="S135" s="273"/>
      <c r="T135" s="273"/>
      <c r="U135" s="273"/>
      <c r="V135" s="273"/>
      <c r="W135" s="273"/>
      <c r="X135" s="274"/>
      <c r="Y135" s="14"/>
      <c r="Z135" s="14"/>
      <c r="AA135" s="14"/>
      <c r="AB135" s="14"/>
      <c r="AC135" s="14"/>
      <c r="AD135" s="14"/>
      <c r="AE135" s="14"/>
      <c r="AT135" s="275" t="s">
        <v>205</v>
      </c>
      <c r="AU135" s="275" t="s">
        <v>90</v>
      </c>
      <c r="AV135" s="14" t="s">
        <v>199</v>
      </c>
      <c r="AW135" s="14" t="s">
        <v>5</v>
      </c>
      <c r="AX135" s="14" t="s">
        <v>88</v>
      </c>
      <c r="AY135" s="275" t="s">
        <v>192</v>
      </c>
    </row>
    <row r="136" s="2" customFormat="1" ht="62.7" customHeight="1">
      <c r="A136" s="37"/>
      <c r="B136" s="38"/>
      <c r="C136" s="233" t="s">
        <v>90</v>
      </c>
      <c r="D136" s="233" t="s">
        <v>194</v>
      </c>
      <c r="E136" s="234" t="s">
        <v>210</v>
      </c>
      <c r="F136" s="235" t="s">
        <v>211</v>
      </c>
      <c r="G136" s="236" t="s">
        <v>197</v>
      </c>
      <c r="H136" s="237">
        <v>4.04</v>
      </c>
      <c r="I136" s="238"/>
      <c r="J136" s="238"/>
      <c r="K136" s="239">
        <f>ROUND(P136*H136,2)</f>
        <v>0</v>
      </c>
      <c r="L136" s="235" t="s">
        <v>198</v>
      </c>
      <c r="M136" s="43"/>
      <c r="N136" s="240" t="s">
        <v>1</v>
      </c>
      <c r="O136" s="241" t="s">
        <v>43</v>
      </c>
      <c r="P136" s="242">
        <f>I136+J136</f>
        <v>0</v>
      </c>
      <c r="Q136" s="242">
        <f>ROUND(I136*H136,2)</f>
        <v>0</v>
      </c>
      <c r="R136" s="242">
        <f>ROUND(J136*H136,2)</f>
        <v>0</v>
      </c>
      <c r="S136" s="90"/>
      <c r="T136" s="243">
        <f>S136*H136</f>
        <v>0</v>
      </c>
      <c r="U136" s="243">
        <v>0</v>
      </c>
      <c r="V136" s="243">
        <f>U136*H136</f>
        <v>0</v>
      </c>
      <c r="W136" s="243">
        <v>0</v>
      </c>
      <c r="X136" s="244">
        <f>W136*H136</f>
        <v>0</v>
      </c>
      <c r="Y136" s="37"/>
      <c r="Z136" s="37"/>
      <c r="AA136" s="37"/>
      <c r="AB136" s="37"/>
      <c r="AC136" s="37"/>
      <c r="AD136" s="37"/>
      <c r="AE136" s="37"/>
      <c r="AR136" s="245" t="s">
        <v>199</v>
      </c>
      <c r="AT136" s="245" t="s">
        <v>194</v>
      </c>
      <c r="AU136" s="245" t="s">
        <v>90</v>
      </c>
      <c r="AY136" s="16" t="s">
        <v>192</v>
      </c>
      <c r="BE136" s="246">
        <f>IF(O136="základní",K136,0)</f>
        <v>0</v>
      </c>
      <c r="BF136" s="246">
        <f>IF(O136="snížená",K136,0)</f>
        <v>0</v>
      </c>
      <c r="BG136" s="246">
        <f>IF(O136="zákl. přenesená",K136,0)</f>
        <v>0</v>
      </c>
      <c r="BH136" s="246">
        <f>IF(O136="sníž. přenesená",K136,0)</f>
        <v>0</v>
      </c>
      <c r="BI136" s="246">
        <f>IF(O136="nulová",K136,0)</f>
        <v>0</v>
      </c>
      <c r="BJ136" s="16" t="s">
        <v>88</v>
      </c>
      <c r="BK136" s="246">
        <f>ROUND(P136*H136,2)</f>
        <v>0</v>
      </c>
      <c r="BL136" s="16" t="s">
        <v>199</v>
      </c>
      <c r="BM136" s="245" t="s">
        <v>212</v>
      </c>
    </row>
    <row r="137" s="2" customFormat="1">
      <c r="A137" s="37"/>
      <c r="B137" s="38"/>
      <c r="C137" s="39"/>
      <c r="D137" s="247" t="s">
        <v>201</v>
      </c>
      <c r="E137" s="39"/>
      <c r="F137" s="248" t="s">
        <v>213</v>
      </c>
      <c r="G137" s="39"/>
      <c r="H137" s="39"/>
      <c r="I137" s="249"/>
      <c r="J137" s="249"/>
      <c r="K137" s="39"/>
      <c r="L137" s="39"/>
      <c r="M137" s="43"/>
      <c r="N137" s="250"/>
      <c r="O137" s="251"/>
      <c r="P137" s="90"/>
      <c r="Q137" s="90"/>
      <c r="R137" s="90"/>
      <c r="S137" s="90"/>
      <c r="T137" s="90"/>
      <c r="U137" s="90"/>
      <c r="V137" s="90"/>
      <c r="W137" s="90"/>
      <c r="X137" s="91"/>
      <c r="Y137" s="37"/>
      <c r="Z137" s="37"/>
      <c r="AA137" s="37"/>
      <c r="AB137" s="37"/>
      <c r="AC137" s="37"/>
      <c r="AD137" s="37"/>
      <c r="AE137" s="37"/>
      <c r="AT137" s="16" t="s">
        <v>201</v>
      </c>
      <c r="AU137" s="16" t="s">
        <v>90</v>
      </c>
    </row>
    <row r="138" s="2" customFormat="1">
      <c r="A138" s="37"/>
      <c r="B138" s="38"/>
      <c r="C138" s="39"/>
      <c r="D138" s="252" t="s">
        <v>203</v>
      </c>
      <c r="E138" s="39"/>
      <c r="F138" s="253" t="s">
        <v>214</v>
      </c>
      <c r="G138" s="39"/>
      <c r="H138" s="39"/>
      <c r="I138" s="249"/>
      <c r="J138" s="249"/>
      <c r="K138" s="39"/>
      <c r="L138" s="39"/>
      <c r="M138" s="43"/>
      <c r="N138" s="250"/>
      <c r="O138" s="251"/>
      <c r="P138" s="90"/>
      <c r="Q138" s="90"/>
      <c r="R138" s="90"/>
      <c r="S138" s="90"/>
      <c r="T138" s="90"/>
      <c r="U138" s="90"/>
      <c r="V138" s="90"/>
      <c r="W138" s="90"/>
      <c r="X138" s="91"/>
      <c r="Y138" s="37"/>
      <c r="Z138" s="37"/>
      <c r="AA138" s="37"/>
      <c r="AB138" s="37"/>
      <c r="AC138" s="37"/>
      <c r="AD138" s="37"/>
      <c r="AE138" s="37"/>
      <c r="AT138" s="16" t="s">
        <v>203</v>
      </c>
      <c r="AU138" s="16" t="s">
        <v>90</v>
      </c>
    </row>
    <row r="139" s="13" customFormat="1">
      <c r="A139" s="13"/>
      <c r="B139" s="254"/>
      <c r="C139" s="255"/>
      <c r="D139" s="252" t="s">
        <v>205</v>
      </c>
      <c r="E139" s="256" t="s">
        <v>1</v>
      </c>
      <c r="F139" s="257" t="s">
        <v>206</v>
      </c>
      <c r="G139" s="255"/>
      <c r="H139" s="258">
        <v>2.3999999999999999</v>
      </c>
      <c r="I139" s="259"/>
      <c r="J139" s="259"/>
      <c r="K139" s="255"/>
      <c r="L139" s="255"/>
      <c r="M139" s="260"/>
      <c r="N139" s="261"/>
      <c r="O139" s="262"/>
      <c r="P139" s="262"/>
      <c r="Q139" s="262"/>
      <c r="R139" s="262"/>
      <c r="S139" s="262"/>
      <c r="T139" s="262"/>
      <c r="U139" s="262"/>
      <c r="V139" s="262"/>
      <c r="W139" s="262"/>
      <c r="X139" s="263"/>
      <c r="Y139" s="13"/>
      <c r="Z139" s="13"/>
      <c r="AA139" s="13"/>
      <c r="AB139" s="13"/>
      <c r="AC139" s="13"/>
      <c r="AD139" s="13"/>
      <c r="AE139" s="13"/>
      <c r="AT139" s="264" t="s">
        <v>205</v>
      </c>
      <c r="AU139" s="264" t="s">
        <v>90</v>
      </c>
      <c r="AV139" s="13" t="s">
        <v>90</v>
      </c>
      <c r="AW139" s="13" t="s">
        <v>5</v>
      </c>
      <c r="AX139" s="13" t="s">
        <v>80</v>
      </c>
      <c r="AY139" s="264" t="s">
        <v>192</v>
      </c>
    </row>
    <row r="140" s="13" customFormat="1">
      <c r="A140" s="13"/>
      <c r="B140" s="254"/>
      <c r="C140" s="255"/>
      <c r="D140" s="252" t="s">
        <v>205</v>
      </c>
      <c r="E140" s="256" t="s">
        <v>1</v>
      </c>
      <c r="F140" s="257" t="s">
        <v>207</v>
      </c>
      <c r="G140" s="255"/>
      <c r="H140" s="258">
        <v>1.0800000000000001</v>
      </c>
      <c r="I140" s="259"/>
      <c r="J140" s="259"/>
      <c r="K140" s="255"/>
      <c r="L140" s="255"/>
      <c r="M140" s="260"/>
      <c r="N140" s="261"/>
      <c r="O140" s="262"/>
      <c r="P140" s="262"/>
      <c r="Q140" s="262"/>
      <c r="R140" s="262"/>
      <c r="S140" s="262"/>
      <c r="T140" s="262"/>
      <c r="U140" s="262"/>
      <c r="V140" s="262"/>
      <c r="W140" s="262"/>
      <c r="X140" s="263"/>
      <c r="Y140" s="13"/>
      <c r="Z140" s="13"/>
      <c r="AA140" s="13"/>
      <c r="AB140" s="13"/>
      <c r="AC140" s="13"/>
      <c r="AD140" s="13"/>
      <c r="AE140" s="13"/>
      <c r="AT140" s="264" t="s">
        <v>205</v>
      </c>
      <c r="AU140" s="264" t="s">
        <v>90</v>
      </c>
      <c r="AV140" s="13" t="s">
        <v>90</v>
      </c>
      <c r="AW140" s="13" t="s">
        <v>5</v>
      </c>
      <c r="AX140" s="13" t="s">
        <v>80</v>
      </c>
      <c r="AY140" s="264" t="s">
        <v>192</v>
      </c>
    </row>
    <row r="141" s="13" customFormat="1">
      <c r="A141" s="13"/>
      <c r="B141" s="254"/>
      <c r="C141" s="255"/>
      <c r="D141" s="252" t="s">
        <v>205</v>
      </c>
      <c r="E141" s="256" t="s">
        <v>1</v>
      </c>
      <c r="F141" s="257" t="s">
        <v>208</v>
      </c>
      <c r="G141" s="255"/>
      <c r="H141" s="258">
        <v>0.56000000000000005</v>
      </c>
      <c r="I141" s="259"/>
      <c r="J141" s="259"/>
      <c r="K141" s="255"/>
      <c r="L141" s="255"/>
      <c r="M141" s="260"/>
      <c r="N141" s="261"/>
      <c r="O141" s="262"/>
      <c r="P141" s="262"/>
      <c r="Q141" s="262"/>
      <c r="R141" s="262"/>
      <c r="S141" s="262"/>
      <c r="T141" s="262"/>
      <c r="U141" s="262"/>
      <c r="V141" s="262"/>
      <c r="W141" s="262"/>
      <c r="X141" s="263"/>
      <c r="Y141" s="13"/>
      <c r="Z141" s="13"/>
      <c r="AA141" s="13"/>
      <c r="AB141" s="13"/>
      <c r="AC141" s="13"/>
      <c r="AD141" s="13"/>
      <c r="AE141" s="13"/>
      <c r="AT141" s="264" t="s">
        <v>205</v>
      </c>
      <c r="AU141" s="264" t="s">
        <v>90</v>
      </c>
      <c r="AV141" s="13" t="s">
        <v>90</v>
      </c>
      <c r="AW141" s="13" t="s">
        <v>5</v>
      </c>
      <c r="AX141" s="13" t="s">
        <v>80</v>
      </c>
      <c r="AY141" s="264" t="s">
        <v>192</v>
      </c>
    </row>
    <row r="142" s="14" customFormat="1">
      <c r="A142" s="14"/>
      <c r="B142" s="265"/>
      <c r="C142" s="266"/>
      <c r="D142" s="252" t="s">
        <v>205</v>
      </c>
      <c r="E142" s="267" t="s">
        <v>1</v>
      </c>
      <c r="F142" s="268" t="s">
        <v>209</v>
      </c>
      <c r="G142" s="266"/>
      <c r="H142" s="269">
        <v>4.04</v>
      </c>
      <c r="I142" s="270"/>
      <c r="J142" s="270"/>
      <c r="K142" s="266"/>
      <c r="L142" s="266"/>
      <c r="M142" s="271"/>
      <c r="N142" s="272"/>
      <c r="O142" s="273"/>
      <c r="P142" s="273"/>
      <c r="Q142" s="273"/>
      <c r="R142" s="273"/>
      <c r="S142" s="273"/>
      <c r="T142" s="273"/>
      <c r="U142" s="273"/>
      <c r="V142" s="273"/>
      <c r="W142" s="273"/>
      <c r="X142" s="274"/>
      <c r="Y142" s="14"/>
      <c r="Z142" s="14"/>
      <c r="AA142" s="14"/>
      <c r="AB142" s="14"/>
      <c r="AC142" s="14"/>
      <c r="AD142" s="14"/>
      <c r="AE142" s="14"/>
      <c r="AT142" s="275" t="s">
        <v>205</v>
      </c>
      <c r="AU142" s="275" t="s">
        <v>90</v>
      </c>
      <c r="AV142" s="14" t="s">
        <v>199</v>
      </c>
      <c r="AW142" s="14" t="s">
        <v>5</v>
      </c>
      <c r="AX142" s="14" t="s">
        <v>88</v>
      </c>
      <c r="AY142" s="275" t="s">
        <v>192</v>
      </c>
    </row>
    <row r="143" s="12" customFormat="1" ht="22.8" customHeight="1">
      <c r="A143" s="12"/>
      <c r="B143" s="216"/>
      <c r="C143" s="217"/>
      <c r="D143" s="218" t="s">
        <v>79</v>
      </c>
      <c r="E143" s="231" t="s">
        <v>90</v>
      </c>
      <c r="F143" s="231" t="s">
        <v>215</v>
      </c>
      <c r="G143" s="217"/>
      <c r="H143" s="217"/>
      <c r="I143" s="220"/>
      <c r="J143" s="220"/>
      <c r="K143" s="232">
        <f>BK143</f>
        <v>0</v>
      </c>
      <c r="L143" s="217"/>
      <c r="M143" s="222"/>
      <c r="N143" s="223"/>
      <c r="O143" s="224"/>
      <c r="P143" s="224"/>
      <c r="Q143" s="225">
        <f>SUM(Q144:Q167)</f>
        <v>0</v>
      </c>
      <c r="R143" s="225">
        <f>SUM(R144:R167)</f>
        <v>0</v>
      </c>
      <c r="S143" s="224"/>
      <c r="T143" s="226">
        <f>SUM(T144:T167)</f>
        <v>0</v>
      </c>
      <c r="U143" s="224"/>
      <c r="V143" s="226">
        <f>SUM(V144:V167)</f>
        <v>7.8872191999999997</v>
      </c>
      <c r="W143" s="224"/>
      <c r="X143" s="227">
        <f>SUM(X144:X167)</f>
        <v>0</v>
      </c>
      <c r="Y143" s="12"/>
      <c r="Z143" s="12"/>
      <c r="AA143" s="12"/>
      <c r="AB143" s="12"/>
      <c r="AC143" s="12"/>
      <c r="AD143" s="12"/>
      <c r="AE143" s="12"/>
      <c r="AR143" s="228" t="s">
        <v>88</v>
      </c>
      <c r="AT143" s="229" t="s">
        <v>79</v>
      </c>
      <c r="AU143" s="229" t="s">
        <v>88</v>
      </c>
      <c r="AY143" s="228" t="s">
        <v>192</v>
      </c>
      <c r="BK143" s="230">
        <f>SUM(BK144:BK167)</f>
        <v>0</v>
      </c>
    </row>
    <row r="144" s="2" customFormat="1" ht="37.8" customHeight="1">
      <c r="A144" s="37"/>
      <c r="B144" s="38"/>
      <c r="C144" s="233" t="s">
        <v>103</v>
      </c>
      <c r="D144" s="233" t="s">
        <v>194</v>
      </c>
      <c r="E144" s="234" t="s">
        <v>216</v>
      </c>
      <c r="F144" s="235" t="s">
        <v>217</v>
      </c>
      <c r="G144" s="236" t="s">
        <v>197</v>
      </c>
      <c r="H144" s="237">
        <v>0.12</v>
      </c>
      <c r="I144" s="238"/>
      <c r="J144" s="238"/>
      <c r="K144" s="239">
        <f>ROUND(P144*H144,2)</f>
        <v>0</v>
      </c>
      <c r="L144" s="235" t="s">
        <v>198</v>
      </c>
      <c r="M144" s="43"/>
      <c r="N144" s="240" t="s">
        <v>1</v>
      </c>
      <c r="O144" s="241" t="s">
        <v>43</v>
      </c>
      <c r="P144" s="242">
        <f>I144+J144</f>
        <v>0</v>
      </c>
      <c r="Q144" s="242">
        <f>ROUND(I144*H144,2)</f>
        <v>0</v>
      </c>
      <c r="R144" s="242">
        <f>ROUND(J144*H144,2)</f>
        <v>0</v>
      </c>
      <c r="S144" s="90"/>
      <c r="T144" s="243">
        <f>S144*H144</f>
        <v>0</v>
      </c>
      <c r="U144" s="243">
        <v>2.1600000000000001</v>
      </c>
      <c r="V144" s="243">
        <f>U144*H144</f>
        <v>0.25919999999999999</v>
      </c>
      <c r="W144" s="243">
        <v>0</v>
      </c>
      <c r="X144" s="244">
        <f>W144*H144</f>
        <v>0</v>
      </c>
      <c r="Y144" s="37"/>
      <c r="Z144" s="37"/>
      <c r="AA144" s="37"/>
      <c r="AB144" s="37"/>
      <c r="AC144" s="37"/>
      <c r="AD144" s="37"/>
      <c r="AE144" s="37"/>
      <c r="AR144" s="245" t="s">
        <v>199</v>
      </c>
      <c r="AT144" s="245" t="s">
        <v>194</v>
      </c>
      <c r="AU144" s="245" t="s">
        <v>90</v>
      </c>
      <c r="AY144" s="16" t="s">
        <v>192</v>
      </c>
      <c r="BE144" s="246">
        <f>IF(O144="základní",K144,0)</f>
        <v>0</v>
      </c>
      <c r="BF144" s="246">
        <f>IF(O144="snížená",K144,0)</f>
        <v>0</v>
      </c>
      <c r="BG144" s="246">
        <f>IF(O144="zákl. přenesená",K144,0)</f>
        <v>0</v>
      </c>
      <c r="BH144" s="246">
        <f>IF(O144="sníž. přenesená",K144,0)</f>
        <v>0</v>
      </c>
      <c r="BI144" s="246">
        <f>IF(O144="nulová",K144,0)</f>
        <v>0</v>
      </c>
      <c r="BJ144" s="16" t="s">
        <v>88</v>
      </c>
      <c r="BK144" s="246">
        <f>ROUND(P144*H144,2)</f>
        <v>0</v>
      </c>
      <c r="BL144" s="16" t="s">
        <v>199</v>
      </c>
      <c r="BM144" s="245" t="s">
        <v>218</v>
      </c>
    </row>
    <row r="145" s="2" customFormat="1">
      <c r="A145" s="37"/>
      <c r="B145" s="38"/>
      <c r="C145" s="39"/>
      <c r="D145" s="247" t="s">
        <v>201</v>
      </c>
      <c r="E145" s="39"/>
      <c r="F145" s="248" t="s">
        <v>219</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201</v>
      </c>
      <c r="AU145" s="16" t="s">
        <v>90</v>
      </c>
    </row>
    <row r="146" s="2" customFormat="1">
      <c r="A146" s="37"/>
      <c r="B146" s="38"/>
      <c r="C146" s="39"/>
      <c r="D146" s="252" t="s">
        <v>203</v>
      </c>
      <c r="E146" s="39"/>
      <c r="F146" s="253" t="s">
        <v>220</v>
      </c>
      <c r="G146" s="39"/>
      <c r="H146" s="39"/>
      <c r="I146" s="249"/>
      <c r="J146" s="249"/>
      <c r="K146" s="39"/>
      <c r="L146" s="39"/>
      <c r="M146" s="43"/>
      <c r="N146" s="250"/>
      <c r="O146" s="251"/>
      <c r="P146" s="90"/>
      <c r="Q146" s="90"/>
      <c r="R146" s="90"/>
      <c r="S146" s="90"/>
      <c r="T146" s="90"/>
      <c r="U146" s="90"/>
      <c r="V146" s="90"/>
      <c r="W146" s="90"/>
      <c r="X146" s="91"/>
      <c r="Y146" s="37"/>
      <c r="Z146" s="37"/>
      <c r="AA146" s="37"/>
      <c r="AB146" s="37"/>
      <c r="AC146" s="37"/>
      <c r="AD146" s="37"/>
      <c r="AE146" s="37"/>
      <c r="AT146" s="16" t="s">
        <v>203</v>
      </c>
      <c r="AU146" s="16" t="s">
        <v>90</v>
      </c>
    </row>
    <row r="147" s="13" customFormat="1">
      <c r="A147" s="13"/>
      <c r="B147" s="254"/>
      <c r="C147" s="255"/>
      <c r="D147" s="252" t="s">
        <v>205</v>
      </c>
      <c r="E147" s="256" t="s">
        <v>1</v>
      </c>
      <c r="F147" s="257" t="s">
        <v>221</v>
      </c>
      <c r="G147" s="255"/>
      <c r="H147" s="258">
        <v>0.12</v>
      </c>
      <c r="I147" s="259"/>
      <c r="J147" s="259"/>
      <c r="K147" s="255"/>
      <c r="L147" s="255"/>
      <c r="M147" s="260"/>
      <c r="N147" s="261"/>
      <c r="O147" s="262"/>
      <c r="P147" s="262"/>
      <c r="Q147" s="262"/>
      <c r="R147" s="262"/>
      <c r="S147" s="262"/>
      <c r="T147" s="262"/>
      <c r="U147" s="262"/>
      <c r="V147" s="262"/>
      <c r="W147" s="262"/>
      <c r="X147" s="263"/>
      <c r="Y147" s="13"/>
      <c r="Z147" s="13"/>
      <c r="AA147" s="13"/>
      <c r="AB147" s="13"/>
      <c r="AC147" s="13"/>
      <c r="AD147" s="13"/>
      <c r="AE147" s="13"/>
      <c r="AT147" s="264" t="s">
        <v>205</v>
      </c>
      <c r="AU147" s="264" t="s">
        <v>90</v>
      </c>
      <c r="AV147" s="13" t="s">
        <v>90</v>
      </c>
      <c r="AW147" s="13" t="s">
        <v>5</v>
      </c>
      <c r="AX147" s="13" t="s">
        <v>88</v>
      </c>
      <c r="AY147" s="264" t="s">
        <v>192</v>
      </c>
    </row>
    <row r="148" s="2" customFormat="1" ht="37.8" customHeight="1">
      <c r="A148" s="37"/>
      <c r="B148" s="38"/>
      <c r="C148" s="233" t="s">
        <v>199</v>
      </c>
      <c r="D148" s="233" t="s">
        <v>194</v>
      </c>
      <c r="E148" s="234" t="s">
        <v>222</v>
      </c>
      <c r="F148" s="235" t="s">
        <v>223</v>
      </c>
      <c r="G148" s="236" t="s">
        <v>197</v>
      </c>
      <c r="H148" s="237">
        <v>0.80000000000000004</v>
      </c>
      <c r="I148" s="238"/>
      <c r="J148" s="238"/>
      <c r="K148" s="239">
        <f>ROUND(P148*H148,2)</f>
        <v>0</v>
      </c>
      <c r="L148" s="235" t="s">
        <v>198</v>
      </c>
      <c r="M148" s="43"/>
      <c r="N148" s="240" t="s">
        <v>1</v>
      </c>
      <c r="O148" s="241" t="s">
        <v>43</v>
      </c>
      <c r="P148" s="242">
        <f>I148+J148</f>
        <v>0</v>
      </c>
      <c r="Q148" s="242">
        <f>ROUND(I148*H148,2)</f>
        <v>0</v>
      </c>
      <c r="R148" s="242">
        <f>ROUND(J148*H148,2)</f>
        <v>0</v>
      </c>
      <c r="S148" s="90"/>
      <c r="T148" s="243">
        <f>S148*H148</f>
        <v>0</v>
      </c>
      <c r="U148" s="243">
        <v>2.1600000000000001</v>
      </c>
      <c r="V148" s="243">
        <f>U148*H148</f>
        <v>1.7280000000000002</v>
      </c>
      <c r="W148" s="243">
        <v>0</v>
      </c>
      <c r="X148" s="244">
        <f>W148*H148</f>
        <v>0</v>
      </c>
      <c r="Y148" s="37"/>
      <c r="Z148" s="37"/>
      <c r="AA148" s="37"/>
      <c r="AB148" s="37"/>
      <c r="AC148" s="37"/>
      <c r="AD148" s="37"/>
      <c r="AE148" s="37"/>
      <c r="AR148" s="245" t="s">
        <v>199</v>
      </c>
      <c r="AT148" s="245" t="s">
        <v>194</v>
      </c>
      <c r="AU148" s="245" t="s">
        <v>90</v>
      </c>
      <c r="AY148" s="16" t="s">
        <v>192</v>
      </c>
      <c r="BE148" s="246">
        <f>IF(O148="základní",K148,0)</f>
        <v>0</v>
      </c>
      <c r="BF148" s="246">
        <f>IF(O148="snížená",K148,0)</f>
        <v>0</v>
      </c>
      <c r="BG148" s="246">
        <f>IF(O148="zákl. přenesená",K148,0)</f>
        <v>0</v>
      </c>
      <c r="BH148" s="246">
        <f>IF(O148="sníž. přenesená",K148,0)</f>
        <v>0</v>
      </c>
      <c r="BI148" s="246">
        <f>IF(O148="nulová",K148,0)</f>
        <v>0</v>
      </c>
      <c r="BJ148" s="16" t="s">
        <v>88</v>
      </c>
      <c r="BK148" s="246">
        <f>ROUND(P148*H148,2)</f>
        <v>0</v>
      </c>
      <c r="BL148" s="16" t="s">
        <v>199</v>
      </c>
      <c r="BM148" s="245" t="s">
        <v>224</v>
      </c>
    </row>
    <row r="149" s="2" customFormat="1">
      <c r="A149" s="37"/>
      <c r="B149" s="38"/>
      <c r="C149" s="39"/>
      <c r="D149" s="247" t="s">
        <v>201</v>
      </c>
      <c r="E149" s="39"/>
      <c r="F149" s="248" t="s">
        <v>225</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201</v>
      </c>
      <c r="AU149" s="16" t="s">
        <v>90</v>
      </c>
    </row>
    <row r="150" s="2" customFormat="1">
      <c r="A150" s="37"/>
      <c r="B150" s="38"/>
      <c r="C150" s="39"/>
      <c r="D150" s="252" t="s">
        <v>203</v>
      </c>
      <c r="E150" s="39"/>
      <c r="F150" s="253" t="s">
        <v>220</v>
      </c>
      <c r="G150" s="39"/>
      <c r="H150" s="39"/>
      <c r="I150" s="249"/>
      <c r="J150" s="249"/>
      <c r="K150" s="39"/>
      <c r="L150" s="39"/>
      <c r="M150" s="43"/>
      <c r="N150" s="250"/>
      <c r="O150" s="251"/>
      <c r="P150" s="90"/>
      <c r="Q150" s="90"/>
      <c r="R150" s="90"/>
      <c r="S150" s="90"/>
      <c r="T150" s="90"/>
      <c r="U150" s="90"/>
      <c r="V150" s="90"/>
      <c r="W150" s="90"/>
      <c r="X150" s="91"/>
      <c r="Y150" s="37"/>
      <c r="Z150" s="37"/>
      <c r="AA150" s="37"/>
      <c r="AB150" s="37"/>
      <c r="AC150" s="37"/>
      <c r="AD150" s="37"/>
      <c r="AE150" s="37"/>
      <c r="AT150" s="16" t="s">
        <v>203</v>
      </c>
      <c r="AU150" s="16" t="s">
        <v>90</v>
      </c>
    </row>
    <row r="151" s="13" customFormat="1">
      <c r="A151" s="13"/>
      <c r="B151" s="254"/>
      <c r="C151" s="255"/>
      <c r="D151" s="252" t="s">
        <v>205</v>
      </c>
      <c r="E151" s="256" t="s">
        <v>1</v>
      </c>
      <c r="F151" s="257" t="s">
        <v>226</v>
      </c>
      <c r="G151" s="255"/>
      <c r="H151" s="258">
        <v>0.80000000000000004</v>
      </c>
      <c r="I151" s="259"/>
      <c r="J151" s="259"/>
      <c r="K151" s="255"/>
      <c r="L151" s="255"/>
      <c r="M151" s="260"/>
      <c r="N151" s="261"/>
      <c r="O151" s="262"/>
      <c r="P151" s="262"/>
      <c r="Q151" s="262"/>
      <c r="R151" s="262"/>
      <c r="S151" s="262"/>
      <c r="T151" s="262"/>
      <c r="U151" s="262"/>
      <c r="V151" s="262"/>
      <c r="W151" s="262"/>
      <c r="X151" s="263"/>
      <c r="Y151" s="13"/>
      <c r="Z151" s="13"/>
      <c r="AA151" s="13"/>
      <c r="AB151" s="13"/>
      <c r="AC151" s="13"/>
      <c r="AD151" s="13"/>
      <c r="AE151" s="13"/>
      <c r="AT151" s="264" t="s">
        <v>205</v>
      </c>
      <c r="AU151" s="264" t="s">
        <v>90</v>
      </c>
      <c r="AV151" s="13" t="s">
        <v>90</v>
      </c>
      <c r="AW151" s="13" t="s">
        <v>5</v>
      </c>
      <c r="AX151" s="13" t="s">
        <v>88</v>
      </c>
      <c r="AY151" s="264" t="s">
        <v>192</v>
      </c>
    </row>
    <row r="152" s="2" customFormat="1" ht="24.15" customHeight="1">
      <c r="A152" s="37"/>
      <c r="B152" s="38"/>
      <c r="C152" s="233" t="s">
        <v>227</v>
      </c>
      <c r="D152" s="233" t="s">
        <v>194</v>
      </c>
      <c r="E152" s="234" t="s">
        <v>228</v>
      </c>
      <c r="F152" s="235" t="s">
        <v>229</v>
      </c>
      <c r="G152" s="236" t="s">
        <v>197</v>
      </c>
      <c r="H152" s="237">
        <v>1.6000000000000001</v>
      </c>
      <c r="I152" s="238"/>
      <c r="J152" s="238"/>
      <c r="K152" s="239">
        <f>ROUND(P152*H152,2)</f>
        <v>0</v>
      </c>
      <c r="L152" s="235" t="s">
        <v>198</v>
      </c>
      <c r="M152" s="43"/>
      <c r="N152" s="240" t="s">
        <v>1</v>
      </c>
      <c r="O152" s="241" t="s">
        <v>43</v>
      </c>
      <c r="P152" s="242">
        <f>I152+J152</f>
        <v>0</v>
      </c>
      <c r="Q152" s="242">
        <f>ROUND(I152*H152,2)</f>
        <v>0</v>
      </c>
      <c r="R152" s="242">
        <f>ROUND(J152*H152,2)</f>
        <v>0</v>
      </c>
      <c r="S152" s="90"/>
      <c r="T152" s="243">
        <f>S152*H152</f>
        <v>0</v>
      </c>
      <c r="U152" s="243">
        <v>2.3010199999999998</v>
      </c>
      <c r="V152" s="243">
        <f>U152*H152</f>
        <v>3.681632</v>
      </c>
      <c r="W152" s="243">
        <v>0</v>
      </c>
      <c r="X152" s="244">
        <f>W152*H152</f>
        <v>0</v>
      </c>
      <c r="Y152" s="37"/>
      <c r="Z152" s="37"/>
      <c r="AA152" s="37"/>
      <c r="AB152" s="37"/>
      <c r="AC152" s="37"/>
      <c r="AD152" s="37"/>
      <c r="AE152" s="37"/>
      <c r="AR152" s="245" t="s">
        <v>199</v>
      </c>
      <c r="AT152" s="245" t="s">
        <v>194</v>
      </c>
      <c r="AU152" s="245" t="s">
        <v>90</v>
      </c>
      <c r="AY152" s="16" t="s">
        <v>192</v>
      </c>
      <c r="BE152" s="246">
        <f>IF(O152="základní",K152,0)</f>
        <v>0</v>
      </c>
      <c r="BF152" s="246">
        <f>IF(O152="snížená",K152,0)</f>
        <v>0</v>
      </c>
      <c r="BG152" s="246">
        <f>IF(O152="zákl. přenesená",K152,0)</f>
        <v>0</v>
      </c>
      <c r="BH152" s="246">
        <f>IF(O152="sníž. přenesená",K152,0)</f>
        <v>0</v>
      </c>
      <c r="BI152" s="246">
        <f>IF(O152="nulová",K152,0)</f>
        <v>0</v>
      </c>
      <c r="BJ152" s="16" t="s">
        <v>88</v>
      </c>
      <c r="BK152" s="246">
        <f>ROUND(P152*H152,2)</f>
        <v>0</v>
      </c>
      <c r="BL152" s="16" t="s">
        <v>199</v>
      </c>
      <c r="BM152" s="245" t="s">
        <v>230</v>
      </c>
    </row>
    <row r="153" s="2" customFormat="1">
      <c r="A153" s="37"/>
      <c r="B153" s="38"/>
      <c r="C153" s="39"/>
      <c r="D153" s="247" t="s">
        <v>201</v>
      </c>
      <c r="E153" s="39"/>
      <c r="F153" s="248" t="s">
        <v>231</v>
      </c>
      <c r="G153" s="39"/>
      <c r="H153" s="39"/>
      <c r="I153" s="249"/>
      <c r="J153" s="249"/>
      <c r="K153" s="39"/>
      <c r="L153" s="39"/>
      <c r="M153" s="43"/>
      <c r="N153" s="250"/>
      <c r="O153" s="251"/>
      <c r="P153" s="90"/>
      <c r="Q153" s="90"/>
      <c r="R153" s="90"/>
      <c r="S153" s="90"/>
      <c r="T153" s="90"/>
      <c r="U153" s="90"/>
      <c r="V153" s="90"/>
      <c r="W153" s="90"/>
      <c r="X153" s="91"/>
      <c r="Y153" s="37"/>
      <c r="Z153" s="37"/>
      <c r="AA153" s="37"/>
      <c r="AB153" s="37"/>
      <c r="AC153" s="37"/>
      <c r="AD153" s="37"/>
      <c r="AE153" s="37"/>
      <c r="AT153" s="16" t="s">
        <v>201</v>
      </c>
      <c r="AU153" s="16" t="s">
        <v>90</v>
      </c>
    </row>
    <row r="154" s="2" customFormat="1">
      <c r="A154" s="37"/>
      <c r="B154" s="38"/>
      <c r="C154" s="39"/>
      <c r="D154" s="252" t="s">
        <v>203</v>
      </c>
      <c r="E154" s="39"/>
      <c r="F154" s="253" t="s">
        <v>232</v>
      </c>
      <c r="G154" s="39"/>
      <c r="H154" s="39"/>
      <c r="I154" s="249"/>
      <c r="J154" s="249"/>
      <c r="K154" s="39"/>
      <c r="L154" s="39"/>
      <c r="M154" s="43"/>
      <c r="N154" s="250"/>
      <c r="O154" s="251"/>
      <c r="P154" s="90"/>
      <c r="Q154" s="90"/>
      <c r="R154" s="90"/>
      <c r="S154" s="90"/>
      <c r="T154" s="90"/>
      <c r="U154" s="90"/>
      <c r="V154" s="90"/>
      <c r="W154" s="90"/>
      <c r="X154" s="91"/>
      <c r="Y154" s="37"/>
      <c r="Z154" s="37"/>
      <c r="AA154" s="37"/>
      <c r="AB154" s="37"/>
      <c r="AC154" s="37"/>
      <c r="AD154" s="37"/>
      <c r="AE154" s="37"/>
      <c r="AT154" s="16" t="s">
        <v>203</v>
      </c>
      <c r="AU154" s="16" t="s">
        <v>90</v>
      </c>
    </row>
    <row r="155" s="13" customFormat="1">
      <c r="A155" s="13"/>
      <c r="B155" s="254"/>
      <c r="C155" s="255"/>
      <c r="D155" s="252" t="s">
        <v>205</v>
      </c>
      <c r="E155" s="256" t="s">
        <v>1</v>
      </c>
      <c r="F155" s="257" t="s">
        <v>233</v>
      </c>
      <c r="G155" s="255"/>
      <c r="H155" s="258">
        <v>1.6000000000000001</v>
      </c>
      <c r="I155" s="259"/>
      <c r="J155" s="259"/>
      <c r="K155" s="255"/>
      <c r="L155" s="255"/>
      <c r="M155" s="260"/>
      <c r="N155" s="261"/>
      <c r="O155" s="262"/>
      <c r="P155" s="262"/>
      <c r="Q155" s="262"/>
      <c r="R155" s="262"/>
      <c r="S155" s="262"/>
      <c r="T155" s="262"/>
      <c r="U155" s="262"/>
      <c r="V155" s="262"/>
      <c r="W155" s="262"/>
      <c r="X155" s="263"/>
      <c r="Y155" s="13"/>
      <c r="Z155" s="13"/>
      <c r="AA155" s="13"/>
      <c r="AB155" s="13"/>
      <c r="AC155" s="13"/>
      <c r="AD155" s="13"/>
      <c r="AE155" s="13"/>
      <c r="AT155" s="264" t="s">
        <v>205</v>
      </c>
      <c r="AU155" s="264" t="s">
        <v>90</v>
      </c>
      <c r="AV155" s="13" t="s">
        <v>90</v>
      </c>
      <c r="AW155" s="13" t="s">
        <v>5</v>
      </c>
      <c r="AX155" s="13" t="s">
        <v>88</v>
      </c>
      <c r="AY155" s="264" t="s">
        <v>192</v>
      </c>
    </row>
    <row r="156" s="2" customFormat="1" ht="24.15" customHeight="1">
      <c r="A156" s="37"/>
      <c r="B156" s="38"/>
      <c r="C156" s="233" t="s">
        <v>234</v>
      </c>
      <c r="D156" s="233" t="s">
        <v>194</v>
      </c>
      <c r="E156" s="234" t="s">
        <v>235</v>
      </c>
      <c r="F156" s="235" t="s">
        <v>236</v>
      </c>
      <c r="G156" s="236" t="s">
        <v>237</v>
      </c>
      <c r="H156" s="237">
        <v>3.2000000000000002</v>
      </c>
      <c r="I156" s="238"/>
      <c r="J156" s="238"/>
      <c r="K156" s="239">
        <f>ROUND(P156*H156,2)</f>
        <v>0</v>
      </c>
      <c r="L156" s="235" t="s">
        <v>198</v>
      </c>
      <c r="M156" s="43"/>
      <c r="N156" s="240" t="s">
        <v>1</v>
      </c>
      <c r="O156" s="241" t="s">
        <v>43</v>
      </c>
      <c r="P156" s="242">
        <f>I156+J156</f>
        <v>0</v>
      </c>
      <c r="Q156" s="242">
        <f>ROUND(I156*H156,2)</f>
        <v>0</v>
      </c>
      <c r="R156" s="242">
        <f>ROUND(J156*H156,2)</f>
        <v>0</v>
      </c>
      <c r="S156" s="90"/>
      <c r="T156" s="243">
        <f>S156*H156</f>
        <v>0</v>
      </c>
      <c r="U156" s="243">
        <v>0.0029399999999999999</v>
      </c>
      <c r="V156" s="243">
        <f>U156*H156</f>
        <v>0.0094079999999999997</v>
      </c>
      <c r="W156" s="243">
        <v>0</v>
      </c>
      <c r="X156" s="244">
        <f>W156*H156</f>
        <v>0</v>
      </c>
      <c r="Y156" s="37"/>
      <c r="Z156" s="37"/>
      <c r="AA156" s="37"/>
      <c r="AB156" s="37"/>
      <c r="AC156" s="37"/>
      <c r="AD156" s="37"/>
      <c r="AE156" s="37"/>
      <c r="AR156" s="245" t="s">
        <v>199</v>
      </c>
      <c r="AT156" s="245" t="s">
        <v>194</v>
      </c>
      <c r="AU156" s="245" t="s">
        <v>90</v>
      </c>
      <c r="AY156" s="16" t="s">
        <v>192</v>
      </c>
      <c r="BE156" s="246">
        <f>IF(O156="základní",K156,0)</f>
        <v>0</v>
      </c>
      <c r="BF156" s="246">
        <f>IF(O156="snížená",K156,0)</f>
        <v>0</v>
      </c>
      <c r="BG156" s="246">
        <f>IF(O156="zákl. přenesená",K156,0)</f>
        <v>0</v>
      </c>
      <c r="BH156" s="246">
        <f>IF(O156="sníž. přenesená",K156,0)</f>
        <v>0</v>
      </c>
      <c r="BI156" s="246">
        <f>IF(O156="nulová",K156,0)</f>
        <v>0</v>
      </c>
      <c r="BJ156" s="16" t="s">
        <v>88</v>
      </c>
      <c r="BK156" s="246">
        <f>ROUND(P156*H156,2)</f>
        <v>0</v>
      </c>
      <c r="BL156" s="16" t="s">
        <v>199</v>
      </c>
      <c r="BM156" s="245" t="s">
        <v>238</v>
      </c>
    </row>
    <row r="157" s="2" customFormat="1">
      <c r="A157" s="37"/>
      <c r="B157" s="38"/>
      <c r="C157" s="39"/>
      <c r="D157" s="247" t="s">
        <v>201</v>
      </c>
      <c r="E157" s="39"/>
      <c r="F157" s="248" t="s">
        <v>239</v>
      </c>
      <c r="G157" s="39"/>
      <c r="H157" s="39"/>
      <c r="I157" s="249"/>
      <c r="J157" s="249"/>
      <c r="K157" s="39"/>
      <c r="L157" s="39"/>
      <c r="M157" s="43"/>
      <c r="N157" s="250"/>
      <c r="O157" s="251"/>
      <c r="P157" s="90"/>
      <c r="Q157" s="90"/>
      <c r="R157" s="90"/>
      <c r="S157" s="90"/>
      <c r="T157" s="90"/>
      <c r="U157" s="90"/>
      <c r="V157" s="90"/>
      <c r="W157" s="90"/>
      <c r="X157" s="91"/>
      <c r="Y157" s="37"/>
      <c r="Z157" s="37"/>
      <c r="AA157" s="37"/>
      <c r="AB157" s="37"/>
      <c r="AC157" s="37"/>
      <c r="AD157" s="37"/>
      <c r="AE157" s="37"/>
      <c r="AT157" s="16" t="s">
        <v>201</v>
      </c>
      <c r="AU157" s="16" t="s">
        <v>90</v>
      </c>
    </row>
    <row r="158" s="2" customFormat="1">
      <c r="A158" s="37"/>
      <c r="B158" s="38"/>
      <c r="C158" s="39"/>
      <c r="D158" s="252" t="s">
        <v>203</v>
      </c>
      <c r="E158" s="39"/>
      <c r="F158" s="253" t="s">
        <v>240</v>
      </c>
      <c r="G158" s="39"/>
      <c r="H158" s="39"/>
      <c r="I158" s="249"/>
      <c r="J158" s="249"/>
      <c r="K158" s="39"/>
      <c r="L158" s="39"/>
      <c r="M158" s="43"/>
      <c r="N158" s="250"/>
      <c r="O158" s="251"/>
      <c r="P158" s="90"/>
      <c r="Q158" s="90"/>
      <c r="R158" s="90"/>
      <c r="S158" s="90"/>
      <c r="T158" s="90"/>
      <c r="U158" s="90"/>
      <c r="V158" s="90"/>
      <c r="W158" s="90"/>
      <c r="X158" s="91"/>
      <c r="Y158" s="37"/>
      <c r="Z158" s="37"/>
      <c r="AA158" s="37"/>
      <c r="AB158" s="37"/>
      <c r="AC158" s="37"/>
      <c r="AD158" s="37"/>
      <c r="AE158" s="37"/>
      <c r="AT158" s="16" t="s">
        <v>203</v>
      </c>
      <c r="AU158" s="16" t="s">
        <v>90</v>
      </c>
    </row>
    <row r="159" s="13" customFormat="1">
      <c r="A159" s="13"/>
      <c r="B159" s="254"/>
      <c r="C159" s="255"/>
      <c r="D159" s="252" t="s">
        <v>205</v>
      </c>
      <c r="E159" s="256" t="s">
        <v>1</v>
      </c>
      <c r="F159" s="257" t="s">
        <v>241</v>
      </c>
      <c r="G159" s="255"/>
      <c r="H159" s="258">
        <v>3.2000000000000002</v>
      </c>
      <c r="I159" s="259"/>
      <c r="J159" s="259"/>
      <c r="K159" s="255"/>
      <c r="L159" s="255"/>
      <c r="M159" s="260"/>
      <c r="N159" s="261"/>
      <c r="O159" s="262"/>
      <c r="P159" s="262"/>
      <c r="Q159" s="262"/>
      <c r="R159" s="262"/>
      <c r="S159" s="262"/>
      <c r="T159" s="262"/>
      <c r="U159" s="262"/>
      <c r="V159" s="262"/>
      <c r="W159" s="262"/>
      <c r="X159" s="263"/>
      <c r="Y159" s="13"/>
      <c r="Z159" s="13"/>
      <c r="AA159" s="13"/>
      <c r="AB159" s="13"/>
      <c r="AC159" s="13"/>
      <c r="AD159" s="13"/>
      <c r="AE159" s="13"/>
      <c r="AT159" s="264" t="s">
        <v>205</v>
      </c>
      <c r="AU159" s="264" t="s">
        <v>90</v>
      </c>
      <c r="AV159" s="13" t="s">
        <v>90</v>
      </c>
      <c r="AW159" s="13" t="s">
        <v>5</v>
      </c>
      <c r="AX159" s="13" t="s">
        <v>88</v>
      </c>
      <c r="AY159" s="264" t="s">
        <v>192</v>
      </c>
    </row>
    <row r="160" s="2" customFormat="1" ht="24.15" customHeight="1">
      <c r="A160" s="37"/>
      <c r="B160" s="38"/>
      <c r="C160" s="233" t="s">
        <v>242</v>
      </c>
      <c r="D160" s="233" t="s">
        <v>194</v>
      </c>
      <c r="E160" s="234" t="s">
        <v>243</v>
      </c>
      <c r="F160" s="235" t="s">
        <v>244</v>
      </c>
      <c r="G160" s="236" t="s">
        <v>237</v>
      </c>
      <c r="H160" s="237">
        <v>3.2000000000000002</v>
      </c>
      <c r="I160" s="238"/>
      <c r="J160" s="238"/>
      <c r="K160" s="239">
        <f>ROUND(P160*H160,2)</f>
        <v>0</v>
      </c>
      <c r="L160" s="235" t="s">
        <v>198</v>
      </c>
      <c r="M160" s="43"/>
      <c r="N160" s="240" t="s">
        <v>1</v>
      </c>
      <c r="O160" s="241" t="s">
        <v>43</v>
      </c>
      <c r="P160" s="242">
        <f>I160+J160</f>
        <v>0</v>
      </c>
      <c r="Q160" s="242">
        <f>ROUND(I160*H160,2)</f>
        <v>0</v>
      </c>
      <c r="R160" s="242">
        <f>ROUND(J160*H160,2)</f>
        <v>0</v>
      </c>
      <c r="S160" s="90"/>
      <c r="T160" s="243">
        <f>S160*H160</f>
        <v>0</v>
      </c>
      <c r="U160" s="243">
        <v>0</v>
      </c>
      <c r="V160" s="243">
        <f>U160*H160</f>
        <v>0</v>
      </c>
      <c r="W160" s="243">
        <v>0</v>
      </c>
      <c r="X160" s="244">
        <f>W160*H160</f>
        <v>0</v>
      </c>
      <c r="Y160" s="37"/>
      <c r="Z160" s="37"/>
      <c r="AA160" s="37"/>
      <c r="AB160" s="37"/>
      <c r="AC160" s="37"/>
      <c r="AD160" s="37"/>
      <c r="AE160" s="37"/>
      <c r="AR160" s="245" t="s">
        <v>199</v>
      </c>
      <c r="AT160" s="245" t="s">
        <v>194</v>
      </c>
      <c r="AU160" s="245" t="s">
        <v>90</v>
      </c>
      <c r="AY160" s="16" t="s">
        <v>192</v>
      </c>
      <c r="BE160" s="246">
        <f>IF(O160="základní",K160,0)</f>
        <v>0</v>
      </c>
      <c r="BF160" s="246">
        <f>IF(O160="snížená",K160,0)</f>
        <v>0</v>
      </c>
      <c r="BG160" s="246">
        <f>IF(O160="zákl. přenesená",K160,0)</f>
        <v>0</v>
      </c>
      <c r="BH160" s="246">
        <f>IF(O160="sníž. přenesená",K160,0)</f>
        <v>0</v>
      </c>
      <c r="BI160" s="246">
        <f>IF(O160="nulová",K160,0)</f>
        <v>0</v>
      </c>
      <c r="BJ160" s="16" t="s">
        <v>88</v>
      </c>
      <c r="BK160" s="246">
        <f>ROUND(P160*H160,2)</f>
        <v>0</v>
      </c>
      <c r="BL160" s="16" t="s">
        <v>199</v>
      </c>
      <c r="BM160" s="245" t="s">
        <v>245</v>
      </c>
    </row>
    <row r="161" s="2" customFormat="1">
      <c r="A161" s="37"/>
      <c r="B161" s="38"/>
      <c r="C161" s="39"/>
      <c r="D161" s="247" t="s">
        <v>201</v>
      </c>
      <c r="E161" s="39"/>
      <c r="F161" s="248" t="s">
        <v>246</v>
      </c>
      <c r="G161" s="39"/>
      <c r="H161" s="39"/>
      <c r="I161" s="249"/>
      <c r="J161" s="249"/>
      <c r="K161" s="39"/>
      <c r="L161" s="39"/>
      <c r="M161" s="43"/>
      <c r="N161" s="250"/>
      <c r="O161" s="251"/>
      <c r="P161" s="90"/>
      <c r="Q161" s="90"/>
      <c r="R161" s="90"/>
      <c r="S161" s="90"/>
      <c r="T161" s="90"/>
      <c r="U161" s="90"/>
      <c r="V161" s="90"/>
      <c r="W161" s="90"/>
      <c r="X161" s="91"/>
      <c r="Y161" s="37"/>
      <c r="Z161" s="37"/>
      <c r="AA161" s="37"/>
      <c r="AB161" s="37"/>
      <c r="AC161" s="37"/>
      <c r="AD161" s="37"/>
      <c r="AE161" s="37"/>
      <c r="AT161" s="16" t="s">
        <v>201</v>
      </c>
      <c r="AU161" s="16" t="s">
        <v>90</v>
      </c>
    </row>
    <row r="162" s="2" customFormat="1">
      <c r="A162" s="37"/>
      <c r="B162" s="38"/>
      <c r="C162" s="39"/>
      <c r="D162" s="252" t="s">
        <v>203</v>
      </c>
      <c r="E162" s="39"/>
      <c r="F162" s="253" t="s">
        <v>240</v>
      </c>
      <c r="G162" s="39"/>
      <c r="H162" s="39"/>
      <c r="I162" s="249"/>
      <c r="J162" s="249"/>
      <c r="K162" s="39"/>
      <c r="L162" s="39"/>
      <c r="M162" s="43"/>
      <c r="N162" s="250"/>
      <c r="O162" s="251"/>
      <c r="P162" s="90"/>
      <c r="Q162" s="90"/>
      <c r="R162" s="90"/>
      <c r="S162" s="90"/>
      <c r="T162" s="90"/>
      <c r="U162" s="90"/>
      <c r="V162" s="90"/>
      <c r="W162" s="90"/>
      <c r="X162" s="91"/>
      <c r="Y162" s="37"/>
      <c r="Z162" s="37"/>
      <c r="AA162" s="37"/>
      <c r="AB162" s="37"/>
      <c r="AC162" s="37"/>
      <c r="AD162" s="37"/>
      <c r="AE162" s="37"/>
      <c r="AT162" s="16" t="s">
        <v>203</v>
      </c>
      <c r="AU162" s="16" t="s">
        <v>90</v>
      </c>
    </row>
    <row r="163" s="13" customFormat="1">
      <c r="A163" s="13"/>
      <c r="B163" s="254"/>
      <c r="C163" s="255"/>
      <c r="D163" s="252" t="s">
        <v>205</v>
      </c>
      <c r="E163" s="256" t="s">
        <v>1</v>
      </c>
      <c r="F163" s="257" t="s">
        <v>241</v>
      </c>
      <c r="G163" s="255"/>
      <c r="H163" s="258">
        <v>3.2000000000000002</v>
      </c>
      <c r="I163" s="259"/>
      <c r="J163" s="259"/>
      <c r="K163" s="255"/>
      <c r="L163" s="255"/>
      <c r="M163" s="260"/>
      <c r="N163" s="261"/>
      <c r="O163" s="262"/>
      <c r="P163" s="262"/>
      <c r="Q163" s="262"/>
      <c r="R163" s="262"/>
      <c r="S163" s="262"/>
      <c r="T163" s="262"/>
      <c r="U163" s="262"/>
      <c r="V163" s="262"/>
      <c r="W163" s="262"/>
      <c r="X163" s="263"/>
      <c r="Y163" s="13"/>
      <c r="Z163" s="13"/>
      <c r="AA163" s="13"/>
      <c r="AB163" s="13"/>
      <c r="AC163" s="13"/>
      <c r="AD163" s="13"/>
      <c r="AE163" s="13"/>
      <c r="AT163" s="264" t="s">
        <v>205</v>
      </c>
      <c r="AU163" s="264" t="s">
        <v>90</v>
      </c>
      <c r="AV163" s="13" t="s">
        <v>90</v>
      </c>
      <c r="AW163" s="13" t="s">
        <v>5</v>
      </c>
      <c r="AX163" s="13" t="s">
        <v>88</v>
      </c>
      <c r="AY163" s="264" t="s">
        <v>192</v>
      </c>
    </row>
    <row r="164" s="2" customFormat="1" ht="24.15" customHeight="1">
      <c r="A164" s="37"/>
      <c r="B164" s="38"/>
      <c r="C164" s="233" t="s">
        <v>247</v>
      </c>
      <c r="D164" s="233" t="s">
        <v>194</v>
      </c>
      <c r="E164" s="234" t="s">
        <v>248</v>
      </c>
      <c r="F164" s="235" t="s">
        <v>249</v>
      </c>
      <c r="G164" s="236" t="s">
        <v>197</v>
      </c>
      <c r="H164" s="237">
        <v>0.95999999999999996</v>
      </c>
      <c r="I164" s="238"/>
      <c r="J164" s="238"/>
      <c r="K164" s="239">
        <f>ROUND(P164*H164,2)</f>
        <v>0</v>
      </c>
      <c r="L164" s="235" t="s">
        <v>198</v>
      </c>
      <c r="M164" s="43"/>
      <c r="N164" s="240" t="s">
        <v>1</v>
      </c>
      <c r="O164" s="241" t="s">
        <v>43</v>
      </c>
      <c r="P164" s="242">
        <f>I164+J164</f>
        <v>0</v>
      </c>
      <c r="Q164" s="242">
        <f>ROUND(I164*H164,2)</f>
        <v>0</v>
      </c>
      <c r="R164" s="242">
        <f>ROUND(J164*H164,2)</f>
        <v>0</v>
      </c>
      <c r="S164" s="90"/>
      <c r="T164" s="243">
        <f>S164*H164</f>
        <v>0</v>
      </c>
      <c r="U164" s="243">
        <v>2.3010199999999998</v>
      </c>
      <c r="V164" s="243">
        <f>U164*H164</f>
        <v>2.2089791999999999</v>
      </c>
      <c r="W164" s="243">
        <v>0</v>
      </c>
      <c r="X164" s="244">
        <f>W164*H164</f>
        <v>0</v>
      </c>
      <c r="Y164" s="37"/>
      <c r="Z164" s="37"/>
      <c r="AA164" s="37"/>
      <c r="AB164" s="37"/>
      <c r="AC164" s="37"/>
      <c r="AD164" s="37"/>
      <c r="AE164" s="37"/>
      <c r="AR164" s="245" t="s">
        <v>199</v>
      </c>
      <c r="AT164" s="245" t="s">
        <v>194</v>
      </c>
      <c r="AU164" s="245" t="s">
        <v>90</v>
      </c>
      <c r="AY164" s="16" t="s">
        <v>192</v>
      </c>
      <c r="BE164" s="246">
        <f>IF(O164="základní",K164,0)</f>
        <v>0</v>
      </c>
      <c r="BF164" s="246">
        <f>IF(O164="snížená",K164,0)</f>
        <v>0</v>
      </c>
      <c r="BG164" s="246">
        <f>IF(O164="zákl. přenesená",K164,0)</f>
        <v>0</v>
      </c>
      <c r="BH164" s="246">
        <f>IF(O164="sníž. přenesená",K164,0)</f>
        <v>0</v>
      </c>
      <c r="BI164" s="246">
        <f>IF(O164="nulová",K164,0)</f>
        <v>0</v>
      </c>
      <c r="BJ164" s="16" t="s">
        <v>88</v>
      </c>
      <c r="BK164" s="246">
        <f>ROUND(P164*H164,2)</f>
        <v>0</v>
      </c>
      <c r="BL164" s="16" t="s">
        <v>199</v>
      </c>
      <c r="BM164" s="245" t="s">
        <v>250</v>
      </c>
    </row>
    <row r="165" s="2" customFormat="1">
      <c r="A165" s="37"/>
      <c r="B165" s="38"/>
      <c r="C165" s="39"/>
      <c r="D165" s="247" t="s">
        <v>201</v>
      </c>
      <c r="E165" s="39"/>
      <c r="F165" s="248" t="s">
        <v>251</v>
      </c>
      <c r="G165" s="39"/>
      <c r="H165" s="39"/>
      <c r="I165" s="249"/>
      <c r="J165" s="249"/>
      <c r="K165" s="39"/>
      <c r="L165" s="39"/>
      <c r="M165" s="43"/>
      <c r="N165" s="250"/>
      <c r="O165" s="251"/>
      <c r="P165" s="90"/>
      <c r="Q165" s="90"/>
      <c r="R165" s="90"/>
      <c r="S165" s="90"/>
      <c r="T165" s="90"/>
      <c r="U165" s="90"/>
      <c r="V165" s="90"/>
      <c r="W165" s="90"/>
      <c r="X165" s="91"/>
      <c r="Y165" s="37"/>
      <c r="Z165" s="37"/>
      <c r="AA165" s="37"/>
      <c r="AB165" s="37"/>
      <c r="AC165" s="37"/>
      <c r="AD165" s="37"/>
      <c r="AE165" s="37"/>
      <c r="AT165" s="16" t="s">
        <v>201</v>
      </c>
      <c r="AU165" s="16" t="s">
        <v>90</v>
      </c>
    </row>
    <row r="166" s="2" customFormat="1">
      <c r="A166" s="37"/>
      <c r="B166" s="38"/>
      <c r="C166" s="39"/>
      <c r="D166" s="252" t="s">
        <v>203</v>
      </c>
      <c r="E166" s="39"/>
      <c r="F166" s="253" t="s">
        <v>232</v>
      </c>
      <c r="G166" s="39"/>
      <c r="H166" s="39"/>
      <c r="I166" s="249"/>
      <c r="J166" s="249"/>
      <c r="K166" s="39"/>
      <c r="L166" s="39"/>
      <c r="M166" s="43"/>
      <c r="N166" s="250"/>
      <c r="O166" s="251"/>
      <c r="P166" s="90"/>
      <c r="Q166" s="90"/>
      <c r="R166" s="90"/>
      <c r="S166" s="90"/>
      <c r="T166" s="90"/>
      <c r="U166" s="90"/>
      <c r="V166" s="90"/>
      <c r="W166" s="90"/>
      <c r="X166" s="91"/>
      <c r="Y166" s="37"/>
      <c r="Z166" s="37"/>
      <c r="AA166" s="37"/>
      <c r="AB166" s="37"/>
      <c r="AC166" s="37"/>
      <c r="AD166" s="37"/>
      <c r="AE166" s="37"/>
      <c r="AT166" s="16" t="s">
        <v>203</v>
      </c>
      <c r="AU166" s="16" t="s">
        <v>90</v>
      </c>
    </row>
    <row r="167" s="13" customFormat="1">
      <c r="A167" s="13"/>
      <c r="B167" s="254"/>
      <c r="C167" s="255"/>
      <c r="D167" s="252" t="s">
        <v>205</v>
      </c>
      <c r="E167" s="256" t="s">
        <v>1</v>
      </c>
      <c r="F167" s="257" t="s">
        <v>252</v>
      </c>
      <c r="G167" s="255"/>
      <c r="H167" s="258">
        <v>0.95999999999999996</v>
      </c>
      <c r="I167" s="259"/>
      <c r="J167" s="259"/>
      <c r="K167" s="255"/>
      <c r="L167" s="255"/>
      <c r="M167" s="260"/>
      <c r="N167" s="261"/>
      <c r="O167" s="262"/>
      <c r="P167" s="262"/>
      <c r="Q167" s="262"/>
      <c r="R167" s="262"/>
      <c r="S167" s="262"/>
      <c r="T167" s="262"/>
      <c r="U167" s="262"/>
      <c r="V167" s="262"/>
      <c r="W167" s="262"/>
      <c r="X167" s="263"/>
      <c r="Y167" s="13"/>
      <c r="Z167" s="13"/>
      <c r="AA167" s="13"/>
      <c r="AB167" s="13"/>
      <c r="AC167" s="13"/>
      <c r="AD167" s="13"/>
      <c r="AE167" s="13"/>
      <c r="AT167" s="264" t="s">
        <v>205</v>
      </c>
      <c r="AU167" s="264" t="s">
        <v>90</v>
      </c>
      <c r="AV167" s="13" t="s">
        <v>90</v>
      </c>
      <c r="AW167" s="13" t="s">
        <v>5</v>
      </c>
      <c r="AX167" s="13" t="s">
        <v>88</v>
      </c>
      <c r="AY167" s="264" t="s">
        <v>192</v>
      </c>
    </row>
    <row r="168" s="12" customFormat="1" ht="22.8" customHeight="1">
      <c r="A168" s="12"/>
      <c r="B168" s="216"/>
      <c r="C168" s="217"/>
      <c r="D168" s="218" t="s">
        <v>79</v>
      </c>
      <c r="E168" s="231" t="s">
        <v>227</v>
      </c>
      <c r="F168" s="231" t="s">
        <v>253</v>
      </c>
      <c r="G168" s="217"/>
      <c r="H168" s="217"/>
      <c r="I168" s="220"/>
      <c r="J168" s="220"/>
      <c r="K168" s="232">
        <f>BK168</f>
        <v>0</v>
      </c>
      <c r="L168" s="217"/>
      <c r="M168" s="222"/>
      <c r="N168" s="223"/>
      <c r="O168" s="224"/>
      <c r="P168" s="224"/>
      <c r="Q168" s="225">
        <f>SUM(Q169:Q173)</f>
        <v>0</v>
      </c>
      <c r="R168" s="225">
        <f>SUM(R169:R173)</f>
        <v>0</v>
      </c>
      <c r="S168" s="224"/>
      <c r="T168" s="226">
        <f>SUM(T169:T173)</f>
        <v>0</v>
      </c>
      <c r="U168" s="224"/>
      <c r="V168" s="226">
        <f>SUM(V169:V173)</f>
        <v>0.81431300000000006</v>
      </c>
      <c r="W168" s="224"/>
      <c r="X168" s="227">
        <f>SUM(X169:X173)</f>
        <v>0</v>
      </c>
      <c r="Y168" s="12"/>
      <c r="Z168" s="12"/>
      <c r="AA168" s="12"/>
      <c r="AB168" s="12"/>
      <c r="AC168" s="12"/>
      <c r="AD168" s="12"/>
      <c r="AE168" s="12"/>
      <c r="AR168" s="228" t="s">
        <v>88</v>
      </c>
      <c r="AT168" s="229" t="s">
        <v>79</v>
      </c>
      <c r="AU168" s="229" t="s">
        <v>88</v>
      </c>
      <c r="AY168" s="228" t="s">
        <v>192</v>
      </c>
      <c r="BK168" s="230">
        <f>SUM(BK169:BK173)</f>
        <v>0</v>
      </c>
    </row>
    <row r="169" s="2" customFormat="1" ht="66.75" customHeight="1">
      <c r="A169" s="37"/>
      <c r="B169" s="38"/>
      <c r="C169" s="233" t="s">
        <v>254</v>
      </c>
      <c r="D169" s="233" t="s">
        <v>194</v>
      </c>
      <c r="E169" s="234" t="s">
        <v>255</v>
      </c>
      <c r="F169" s="235" t="s">
        <v>256</v>
      </c>
      <c r="G169" s="236" t="s">
        <v>237</v>
      </c>
      <c r="H169" s="237">
        <v>5.1600000000000001</v>
      </c>
      <c r="I169" s="238"/>
      <c r="J169" s="238"/>
      <c r="K169" s="239">
        <f>ROUND(P169*H169,2)</f>
        <v>0</v>
      </c>
      <c r="L169" s="235" t="s">
        <v>198</v>
      </c>
      <c r="M169" s="43"/>
      <c r="N169" s="240" t="s">
        <v>1</v>
      </c>
      <c r="O169" s="241" t="s">
        <v>43</v>
      </c>
      <c r="P169" s="242">
        <f>I169+J169</f>
        <v>0</v>
      </c>
      <c r="Q169" s="242">
        <f>ROUND(I169*H169,2)</f>
        <v>0</v>
      </c>
      <c r="R169" s="242">
        <f>ROUND(J169*H169,2)</f>
        <v>0</v>
      </c>
      <c r="S169" s="90"/>
      <c r="T169" s="243">
        <f>S169*H169</f>
        <v>0</v>
      </c>
      <c r="U169" s="243">
        <v>0.088800000000000004</v>
      </c>
      <c r="V169" s="243">
        <f>U169*H169</f>
        <v>0.45820800000000006</v>
      </c>
      <c r="W169" s="243">
        <v>0</v>
      </c>
      <c r="X169" s="244">
        <f>W169*H169</f>
        <v>0</v>
      </c>
      <c r="Y169" s="37"/>
      <c r="Z169" s="37"/>
      <c r="AA169" s="37"/>
      <c r="AB169" s="37"/>
      <c r="AC169" s="37"/>
      <c r="AD169" s="37"/>
      <c r="AE169" s="37"/>
      <c r="AR169" s="245" t="s">
        <v>199</v>
      </c>
      <c r="AT169" s="245" t="s">
        <v>194</v>
      </c>
      <c r="AU169" s="245" t="s">
        <v>90</v>
      </c>
      <c r="AY169" s="16" t="s">
        <v>192</v>
      </c>
      <c r="BE169" s="246">
        <f>IF(O169="základní",K169,0)</f>
        <v>0</v>
      </c>
      <c r="BF169" s="246">
        <f>IF(O169="snížená",K169,0)</f>
        <v>0</v>
      </c>
      <c r="BG169" s="246">
        <f>IF(O169="zákl. přenesená",K169,0)</f>
        <v>0</v>
      </c>
      <c r="BH169" s="246">
        <f>IF(O169="sníž. přenesená",K169,0)</f>
        <v>0</v>
      </c>
      <c r="BI169" s="246">
        <f>IF(O169="nulová",K169,0)</f>
        <v>0</v>
      </c>
      <c r="BJ169" s="16" t="s">
        <v>88</v>
      </c>
      <c r="BK169" s="246">
        <f>ROUND(P169*H169,2)</f>
        <v>0</v>
      </c>
      <c r="BL169" s="16" t="s">
        <v>199</v>
      </c>
      <c r="BM169" s="245" t="s">
        <v>257</v>
      </c>
    </row>
    <row r="170" s="2" customFormat="1">
      <c r="A170" s="37"/>
      <c r="B170" s="38"/>
      <c r="C170" s="39"/>
      <c r="D170" s="247" t="s">
        <v>201</v>
      </c>
      <c r="E170" s="39"/>
      <c r="F170" s="248" t="s">
        <v>258</v>
      </c>
      <c r="G170" s="39"/>
      <c r="H170" s="39"/>
      <c r="I170" s="249"/>
      <c r="J170" s="249"/>
      <c r="K170" s="39"/>
      <c r="L170" s="39"/>
      <c r="M170" s="43"/>
      <c r="N170" s="250"/>
      <c r="O170" s="251"/>
      <c r="P170" s="90"/>
      <c r="Q170" s="90"/>
      <c r="R170" s="90"/>
      <c r="S170" s="90"/>
      <c r="T170" s="90"/>
      <c r="U170" s="90"/>
      <c r="V170" s="90"/>
      <c r="W170" s="90"/>
      <c r="X170" s="91"/>
      <c r="Y170" s="37"/>
      <c r="Z170" s="37"/>
      <c r="AA170" s="37"/>
      <c r="AB170" s="37"/>
      <c r="AC170" s="37"/>
      <c r="AD170" s="37"/>
      <c r="AE170" s="37"/>
      <c r="AT170" s="16" t="s">
        <v>201</v>
      </c>
      <c r="AU170" s="16" t="s">
        <v>90</v>
      </c>
    </row>
    <row r="171" s="2" customFormat="1">
      <c r="A171" s="37"/>
      <c r="B171" s="38"/>
      <c r="C171" s="39"/>
      <c r="D171" s="252" t="s">
        <v>203</v>
      </c>
      <c r="E171" s="39"/>
      <c r="F171" s="253" t="s">
        <v>259</v>
      </c>
      <c r="G171" s="39"/>
      <c r="H171" s="39"/>
      <c r="I171" s="249"/>
      <c r="J171" s="249"/>
      <c r="K171" s="39"/>
      <c r="L171" s="39"/>
      <c r="M171" s="43"/>
      <c r="N171" s="250"/>
      <c r="O171" s="251"/>
      <c r="P171" s="90"/>
      <c r="Q171" s="90"/>
      <c r="R171" s="90"/>
      <c r="S171" s="90"/>
      <c r="T171" s="90"/>
      <c r="U171" s="90"/>
      <c r="V171" s="90"/>
      <c r="W171" s="90"/>
      <c r="X171" s="91"/>
      <c r="Y171" s="37"/>
      <c r="Z171" s="37"/>
      <c r="AA171" s="37"/>
      <c r="AB171" s="37"/>
      <c r="AC171" s="37"/>
      <c r="AD171" s="37"/>
      <c r="AE171" s="37"/>
      <c r="AT171" s="16" t="s">
        <v>203</v>
      </c>
      <c r="AU171" s="16" t="s">
        <v>90</v>
      </c>
    </row>
    <row r="172" s="2" customFormat="1" ht="24.15" customHeight="1">
      <c r="A172" s="37"/>
      <c r="B172" s="38"/>
      <c r="C172" s="276" t="s">
        <v>260</v>
      </c>
      <c r="D172" s="276" t="s">
        <v>261</v>
      </c>
      <c r="E172" s="277" t="s">
        <v>262</v>
      </c>
      <c r="F172" s="278" t="s">
        <v>263</v>
      </c>
      <c r="G172" s="279" t="s">
        <v>237</v>
      </c>
      <c r="H172" s="280">
        <v>5.3150000000000004</v>
      </c>
      <c r="I172" s="281"/>
      <c r="J172" s="282"/>
      <c r="K172" s="283">
        <f>ROUND(P172*H172,2)</f>
        <v>0</v>
      </c>
      <c r="L172" s="278" t="s">
        <v>198</v>
      </c>
      <c r="M172" s="284"/>
      <c r="N172" s="285" t="s">
        <v>1</v>
      </c>
      <c r="O172" s="241" t="s">
        <v>43</v>
      </c>
      <c r="P172" s="242">
        <f>I172+J172</f>
        <v>0</v>
      </c>
      <c r="Q172" s="242">
        <f>ROUND(I172*H172,2)</f>
        <v>0</v>
      </c>
      <c r="R172" s="242">
        <f>ROUND(J172*H172,2)</f>
        <v>0</v>
      </c>
      <c r="S172" s="90"/>
      <c r="T172" s="243">
        <f>S172*H172</f>
        <v>0</v>
      </c>
      <c r="U172" s="243">
        <v>0.067000000000000004</v>
      </c>
      <c r="V172" s="243">
        <f>U172*H172</f>
        <v>0.35610500000000006</v>
      </c>
      <c r="W172" s="243">
        <v>0</v>
      </c>
      <c r="X172" s="244">
        <f>W172*H172</f>
        <v>0</v>
      </c>
      <c r="Y172" s="37"/>
      <c r="Z172" s="37"/>
      <c r="AA172" s="37"/>
      <c r="AB172" s="37"/>
      <c r="AC172" s="37"/>
      <c r="AD172" s="37"/>
      <c r="AE172" s="37"/>
      <c r="AR172" s="245" t="s">
        <v>247</v>
      </c>
      <c r="AT172" s="245" t="s">
        <v>261</v>
      </c>
      <c r="AU172" s="245" t="s">
        <v>90</v>
      </c>
      <c r="AY172" s="16" t="s">
        <v>192</v>
      </c>
      <c r="BE172" s="246">
        <f>IF(O172="základní",K172,0)</f>
        <v>0</v>
      </c>
      <c r="BF172" s="246">
        <f>IF(O172="snížená",K172,0)</f>
        <v>0</v>
      </c>
      <c r="BG172" s="246">
        <f>IF(O172="zákl. přenesená",K172,0)</f>
        <v>0</v>
      </c>
      <c r="BH172" s="246">
        <f>IF(O172="sníž. přenesená",K172,0)</f>
        <v>0</v>
      </c>
      <c r="BI172" s="246">
        <f>IF(O172="nulová",K172,0)</f>
        <v>0</v>
      </c>
      <c r="BJ172" s="16" t="s">
        <v>88</v>
      </c>
      <c r="BK172" s="246">
        <f>ROUND(P172*H172,2)</f>
        <v>0</v>
      </c>
      <c r="BL172" s="16" t="s">
        <v>199</v>
      </c>
      <c r="BM172" s="245" t="s">
        <v>264</v>
      </c>
    </row>
    <row r="173" s="13" customFormat="1">
      <c r="A173" s="13"/>
      <c r="B173" s="254"/>
      <c r="C173" s="255"/>
      <c r="D173" s="252" t="s">
        <v>205</v>
      </c>
      <c r="E173" s="255"/>
      <c r="F173" s="257" t="s">
        <v>265</v>
      </c>
      <c r="G173" s="255"/>
      <c r="H173" s="258">
        <v>5.3150000000000004</v>
      </c>
      <c r="I173" s="259"/>
      <c r="J173" s="259"/>
      <c r="K173" s="255"/>
      <c r="L173" s="255"/>
      <c r="M173" s="260"/>
      <c r="N173" s="261"/>
      <c r="O173" s="262"/>
      <c r="P173" s="262"/>
      <c r="Q173" s="262"/>
      <c r="R173" s="262"/>
      <c r="S173" s="262"/>
      <c r="T173" s="262"/>
      <c r="U173" s="262"/>
      <c r="V173" s="262"/>
      <c r="W173" s="262"/>
      <c r="X173" s="263"/>
      <c r="Y173" s="13"/>
      <c r="Z173" s="13"/>
      <c r="AA173" s="13"/>
      <c r="AB173" s="13"/>
      <c r="AC173" s="13"/>
      <c r="AD173" s="13"/>
      <c r="AE173" s="13"/>
      <c r="AT173" s="264" t="s">
        <v>205</v>
      </c>
      <c r="AU173" s="264" t="s">
        <v>90</v>
      </c>
      <c r="AV173" s="13" t="s">
        <v>90</v>
      </c>
      <c r="AW173" s="13" t="s">
        <v>4</v>
      </c>
      <c r="AX173" s="13" t="s">
        <v>88</v>
      </c>
      <c r="AY173" s="264" t="s">
        <v>192</v>
      </c>
    </row>
    <row r="174" s="12" customFormat="1" ht="22.8" customHeight="1">
      <c r="A174" s="12"/>
      <c r="B174" s="216"/>
      <c r="C174" s="217"/>
      <c r="D174" s="218" t="s">
        <v>79</v>
      </c>
      <c r="E174" s="231" t="s">
        <v>266</v>
      </c>
      <c r="F174" s="231" t="s">
        <v>267</v>
      </c>
      <c r="G174" s="217"/>
      <c r="H174" s="217"/>
      <c r="I174" s="220"/>
      <c r="J174" s="220"/>
      <c r="K174" s="232">
        <f>BK174</f>
        <v>0</v>
      </c>
      <c r="L174" s="217"/>
      <c r="M174" s="222"/>
      <c r="N174" s="223"/>
      <c r="O174" s="224"/>
      <c r="P174" s="224"/>
      <c r="Q174" s="225">
        <f>SUM(Q175:Q180)</f>
        <v>0</v>
      </c>
      <c r="R174" s="225">
        <f>SUM(R175:R180)</f>
        <v>0</v>
      </c>
      <c r="S174" s="224"/>
      <c r="T174" s="226">
        <f>SUM(T175:T180)</f>
        <v>0</v>
      </c>
      <c r="U174" s="224"/>
      <c r="V174" s="226">
        <f>SUM(V175:V180)</f>
        <v>0</v>
      </c>
      <c r="W174" s="224"/>
      <c r="X174" s="227">
        <f>SUM(X175:X180)</f>
        <v>0</v>
      </c>
      <c r="Y174" s="12"/>
      <c r="Z174" s="12"/>
      <c r="AA174" s="12"/>
      <c r="AB174" s="12"/>
      <c r="AC174" s="12"/>
      <c r="AD174" s="12"/>
      <c r="AE174" s="12"/>
      <c r="AR174" s="228" t="s">
        <v>88</v>
      </c>
      <c r="AT174" s="229" t="s">
        <v>79</v>
      </c>
      <c r="AU174" s="229" t="s">
        <v>88</v>
      </c>
      <c r="AY174" s="228" t="s">
        <v>192</v>
      </c>
      <c r="BK174" s="230">
        <f>SUM(BK175:BK180)</f>
        <v>0</v>
      </c>
    </row>
    <row r="175" s="2" customFormat="1" ht="44.25" customHeight="1">
      <c r="A175" s="37"/>
      <c r="B175" s="38"/>
      <c r="C175" s="233" t="s">
        <v>268</v>
      </c>
      <c r="D175" s="233" t="s">
        <v>194</v>
      </c>
      <c r="E175" s="234" t="s">
        <v>269</v>
      </c>
      <c r="F175" s="235" t="s">
        <v>270</v>
      </c>
      <c r="G175" s="236" t="s">
        <v>271</v>
      </c>
      <c r="H175" s="237">
        <v>8.702</v>
      </c>
      <c r="I175" s="238"/>
      <c r="J175" s="238"/>
      <c r="K175" s="239">
        <f>ROUND(P175*H175,2)</f>
        <v>0</v>
      </c>
      <c r="L175" s="235" t="s">
        <v>198</v>
      </c>
      <c r="M175" s="43"/>
      <c r="N175" s="240" t="s">
        <v>1</v>
      </c>
      <c r="O175" s="241" t="s">
        <v>43</v>
      </c>
      <c r="P175" s="242">
        <f>I175+J175</f>
        <v>0</v>
      </c>
      <c r="Q175" s="242">
        <f>ROUND(I175*H175,2)</f>
        <v>0</v>
      </c>
      <c r="R175" s="242">
        <f>ROUND(J175*H175,2)</f>
        <v>0</v>
      </c>
      <c r="S175" s="90"/>
      <c r="T175" s="243">
        <f>S175*H175</f>
        <v>0</v>
      </c>
      <c r="U175" s="243">
        <v>0</v>
      </c>
      <c r="V175" s="243">
        <f>U175*H175</f>
        <v>0</v>
      </c>
      <c r="W175" s="243">
        <v>0</v>
      </c>
      <c r="X175" s="244">
        <f>W175*H175</f>
        <v>0</v>
      </c>
      <c r="Y175" s="37"/>
      <c r="Z175" s="37"/>
      <c r="AA175" s="37"/>
      <c r="AB175" s="37"/>
      <c r="AC175" s="37"/>
      <c r="AD175" s="37"/>
      <c r="AE175" s="37"/>
      <c r="AR175" s="245" t="s">
        <v>199</v>
      </c>
      <c r="AT175" s="245" t="s">
        <v>194</v>
      </c>
      <c r="AU175" s="245" t="s">
        <v>90</v>
      </c>
      <c r="AY175" s="16" t="s">
        <v>192</v>
      </c>
      <c r="BE175" s="246">
        <f>IF(O175="základní",K175,0)</f>
        <v>0</v>
      </c>
      <c r="BF175" s="246">
        <f>IF(O175="snížená",K175,0)</f>
        <v>0</v>
      </c>
      <c r="BG175" s="246">
        <f>IF(O175="zákl. přenesená",K175,0)</f>
        <v>0</v>
      </c>
      <c r="BH175" s="246">
        <f>IF(O175="sníž. přenesená",K175,0)</f>
        <v>0</v>
      </c>
      <c r="BI175" s="246">
        <f>IF(O175="nulová",K175,0)</f>
        <v>0</v>
      </c>
      <c r="BJ175" s="16" t="s">
        <v>88</v>
      </c>
      <c r="BK175" s="246">
        <f>ROUND(P175*H175,2)</f>
        <v>0</v>
      </c>
      <c r="BL175" s="16" t="s">
        <v>199</v>
      </c>
      <c r="BM175" s="245" t="s">
        <v>272</v>
      </c>
    </row>
    <row r="176" s="2" customFormat="1">
      <c r="A176" s="37"/>
      <c r="B176" s="38"/>
      <c r="C176" s="39"/>
      <c r="D176" s="247" t="s">
        <v>201</v>
      </c>
      <c r="E176" s="39"/>
      <c r="F176" s="248" t="s">
        <v>273</v>
      </c>
      <c r="G176" s="39"/>
      <c r="H176" s="39"/>
      <c r="I176" s="249"/>
      <c r="J176" s="249"/>
      <c r="K176" s="39"/>
      <c r="L176" s="39"/>
      <c r="M176" s="43"/>
      <c r="N176" s="250"/>
      <c r="O176" s="251"/>
      <c r="P176" s="90"/>
      <c r="Q176" s="90"/>
      <c r="R176" s="90"/>
      <c r="S176" s="90"/>
      <c r="T176" s="90"/>
      <c r="U176" s="90"/>
      <c r="V176" s="90"/>
      <c r="W176" s="90"/>
      <c r="X176" s="91"/>
      <c r="Y176" s="37"/>
      <c r="Z176" s="37"/>
      <c r="AA176" s="37"/>
      <c r="AB176" s="37"/>
      <c r="AC176" s="37"/>
      <c r="AD176" s="37"/>
      <c r="AE176" s="37"/>
      <c r="AT176" s="16" t="s">
        <v>201</v>
      </c>
      <c r="AU176" s="16" t="s">
        <v>90</v>
      </c>
    </row>
    <row r="177" s="2" customFormat="1">
      <c r="A177" s="37"/>
      <c r="B177" s="38"/>
      <c r="C177" s="39"/>
      <c r="D177" s="252" t="s">
        <v>203</v>
      </c>
      <c r="E177" s="39"/>
      <c r="F177" s="253" t="s">
        <v>274</v>
      </c>
      <c r="G177" s="39"/>
      <c r="H177" s="39"/>
      <c r="I177" s="249"/>
      <c r="J177" s="249"/>
      <c r="K177" s="39"/>
      <c r="L177" s="39"/>
      <c r="M177" s="43"/>
      <c r="N177" s="250"/>
      <c r="O177" s="251"/>
      <c r="P177" s="90"/>
      <c r="Q177" s="90"/>
      <c r="R177" s="90"/>
      <c r="S177" s="90"/>
      <c r="T177" s="90"/>
      <c r="U177" s="90"/>
      <c r="V177" s="90"/>
      <c r="W177" s="90"/>
      <c r="X177" s="91"/>
      <c r="Y177" s="37"/>
      <c r="Z177" s="37"/>
      <c r="AA177" s="37"/>
      <c r="AB177" s="37"/>
      <c r="AC177" s="37"/>
      <c r="AD177" s="37"/>
      <c r="AE177" s="37"/>
      <c r="AT177" s="16" t="s">
        <v>203</v>
      </c>
      <c r="AU177" s="16" t="s">
        <v>90</v>
      </c>
    </row>
    <row r="178" s="2" customFormat="1" ht="55.5" customHeight="1">
      <c r="A178" s="37"/>
      <c r="B178" s="38"/>
      <c r="C178" s="233" t="s">
        <v>9</v>
      </c>
      <c r="D178" s="233" t="s">
        <v>194</v>
      </c>
      <c r="E178" s="234" t="s">
        <v>275</v>
      </c>
      <c r="F178" s="235" t="s">
        <v>276</v>
      </c>
      <c r="G178" s="236" t="s">
        <v>271</v>
      </c>
      <c r="H178" s="237">
        <v>8.702</v>
      </c>
      <c r="I178" s="238"/>
      <c r="J178" s="238"/>
      <c r="K178" s="239">
        <f>ROUND(P178*H178,2)</f>
        <v>0</v>
      </c>
      <c r="L178" s="235" t="s">
        <v>198</v>
      </c>
      <c r="M178" s="43"/>
      <c r="N178" s="240" t="s">
        <v>1</v>
      </c>
      <c r="O178" s="241" t="s">
        <v>43</v>
      </c>
      <c r="P178" s="242">
        <f>I178+J178</f>
        <v>0</v>
      </c>
      <c r="Q178" s="242">
        <f>ROUND(I178*H178,2)</f>
        <v>0</v>
      </c>
      <c r="R178" s="242">
        <f>ROUND(J178*H178,2)</f>
        <v>0</v>
      </c>
      <c r="S178" s="90"/>
      <c r="T178" s="243">
        <f>S178*H178</f>
        <v>0</v>
      </c>
      <c r="U178" s="243">
        <v>0</v>
      </c>
      <c r="V178" s="243">
        <f>U178*H178</f>
        <v>0</v>
      </c>
      <c r="W178" s="243">
        <v>0</v>
      </c>
      <c r="X178" s="244">
        <f>W178*H178</f>
        <v>0</v>
      </c>
      <c r="Y178" s="37"/>
      <c r="Z178" s="37"/>
      <c r="AA178" s="37"/>
      <c r="AB178" s="37"/>
      <c r="AC178" s="37"/>
      <c r="AD178" s="37"/>
      <c r="AE178" s="37"/>
      <c r="AR178" s="245" t="s">
        <v>199</v>
      </c>
      <c r="AT178" s="245" t="s">
        <v>194</v>
      </c>
      <c r="AU178" s="245" t="s">
        <v>90</v>
      </c>
      <c r="AY178" s="16" t="s">
        <v>192</v>
      </c>
      <c r="BE178" s="246">
        <f>IF(O178="základní",K178,0)</f>
        <v>0</v>
      </c>
      <c r="BF178" s="246">
        <f>IF(O178="snížená",K178,0)</f>
        <v>0</v>
      </c>
      <c r="BG178" s="246">
        <f>IF(O178="zákl. přenesená",K178,0)</f>
        <v>0</v>
      </c>
      <c r="BH178" s="246">
        <f>IF(O178="sníž. přenesená",K178,0)</f>
        <v>0</v>
      </c>
      <c r="BI178" s="246">
        <f>IF(O178="nulová",K178,0)</f>
        <v>0</v>
      </c>
      <c r="BJ178" s="16" t="s">
        <v>88</v>
      </c>
      <c r="BK178" s="246">
        <f>ROUND(P178*H178,2)</f>
        <v>0</v>
      </c>
      <c r="BL178" s="16" t="s">
        <v>199</v>
      </c>
      <c r="BM178" s="245" t="s">
        <v>277</v>
      </c>
    </row>
    <row r="179" s="2" customFormat="1">
      <c r="A179" s="37"/>
      <c r="B179" s="38"/>
      <c r="C179" s="39"/>
      <c r="D179" s="247" t="s">
        <v>201</v>
      </c>
      <c r="E179" s="39"/>
      <c r="F179" s="248" t="s">
        <v>278</v>
      </c>
      <c r="G179" s="39"/>
      <c r="H179" s="39"/>
      <c r="I179" s="249"/>
      <c r="J179" s="249"/>
      <c r="K179" s="39"/>
      <c r="L179" s="39"/>
      <c r="M179" s="43"/>
      <c r="N179" s="250"/>
      <c r="O179" s="251"/>
      <c r="P179" s="90"/>
      <c r="Q179" s="90"/>
      <c r="R179" s="90"/>
      <c r="S179" s="90"/>
      <c r="T179" s="90"/>
      <c r="U179" s="90"/>
      <c r="V179" s="90"/>
      <c r="W179" s="90"/>
      <c r="X179" s="91"/>
      <c r="Y179" s="37"/>
      <c r="Z179" s="37"/>
      <c r="AA179" s="37"/>
      <c r="AB179" s="37"/>
      <c r="AC179" s="37"/>
      <c r="AD179" s="37"/>
      <c r="AE179" s="37"/>
      <c r="AT179" s="16" t="s">
        <v>201</v>
      </c>
      <c r="AU179" s="16" t="s">
        <v>90</v>
      </c>
    </row>
    <row r="180" s="2" customFormat="1">
      <c r="A180" s="37"/>
      <c r="B180" s="38"/>
      <c r="C180" s="39"/>
      <c r="D180" s="252" t="s">
        <v>203</v>
      </c>
      <c r="E180" s="39"/>
      <c r="F180" s="253" t="s">
        <v>274</v>
      </c>
      <c r="G180" s="39"/>
      <c r="H180" s="39"/>
      <c r="I180" s="249"/>
      <c r="J180" s="249"/>
      <c r="K180" s="39"/>
      <c r="L180" s="39"/>
      <c r="M180" s="43"/>
      <c r="N180" s="250"/>
      <c r="O180" s="251"/>
      <c r="P180" s="90"/>
      <c r="Q180" s="90"/>
      <c r="R180" s="90"/>
      <c r="S180" s="90"/>
      <c r="T180" s="90"/>
      <c r="U180" s="90"/>
      <c r="V180" s="90"/>
      <c r="W180" s="90"/>
      <c r="X180" s="91"/>
      <c r="Y180" s="37"/>
      <c r="Z180" s="37"/>
      <c r="AA180" s="37"/>
      <c r="AB180" s="37"/>
      <c r="AC180" s="37"/>
      <c r="AD180" s="37"/>
      <c r="AE180" s="37"/>
      <c r="AT180" s="16" t="s">
        <v>203</v>
      </c>
      <c r="AU180" s="16" t="s">
        <v>90</v>
      </c>
    </row>
    <row r="181" s="12" customFormat="1" ht="25.92" customHeight="1">
      <c r="A181" s="12"/>
      <c r="B181" s="216"/>
      <c r="C181" s="217"/>
      <c r="D181" s="218" t="s">
        <v>79</v>
      </c>
      <c r="E181" s="219" t="s">
        <v>279</v>
      </c>
      <c r="F181" s="219" t="s">
        <v>280</v>
      </c>
      <c r="G181" s="217"/>
      <c r="H181" s="217"/>
      <c r="I181" s="220"/>
      <c r="J181" s="220"/>
      <c r="K181" s="221">
        <f>BK181</f>
        <v>0</v>
      </c>
      <c r="L181" s="217"/>
      <c r="M181" s="222"/>
      <c r="N181" s="223"/>
      <c r="O181" s="224"/>
      <c r="P181" s="224"/>
      <c r="Q181" s="225">
        <f>Q182+Q223+Q260+Q267</f>
        <v>0</v>
      </c>
      <c r="R181" s="225">
        <f>R182+R223+R260+R267</f>
        <v>0</v>
      </c>
      <c r="S181" s="224"/>
      <c r="T181" s="226">
        <f>T182+T223+T260+T267</f>
        <v>0</v>
      </c>
      <c r="U181" s="224"/>
      <c r="V181" s="226">
        <f>V182+V223+V260+V267</f>
        <v>0.78481099999999993</v>
      </c>
      <c r="W181" s="224"/>
      <c r="X181" s="227">
        <f>X182+X223+X260+X267</f>
        <v>0</v>
      </c>
      <c r="Y181" s="12"/>
      <c r="Z181" s="12"/>
      <c r="AA181" s="12"/>
      <c r="AB181" s="12"/>
      <c r="AC181" s="12"/>
      <c r="AD181" s="12"/>
      <c r="AE181" s="12"/>
      <c r="AR181" s="228" t="s">
        <v>90</v>
      </c>
      <c r="AT181" s="229" t="s">
        <v>79</v>
      </c>
      <c r="AU181" s="229" t="s">
        <v>80</v>
      </c>
      <c r="AY181" s="228" t="s">
        <v>192</v>
      </c>
      <c r="BK181" s="230">
        <f>BK182+BK223+BK260+BK267</f>
        <v>0</v>
      </c>
    </row>
    <row r="182" s="12" customFormat="1" ht="22.8" customHeight="1">
      <c r="A182" s="12"/>
      <c r="B182" s="216"/>
      <c r="C182" s="217"/>
      <c r="D182" s="218" t="s">
        <v>79</v>
      </c>
      <c r="E182" s="231" t="s">
        <v>281</v>
      </c>
      <c r="F182" s="231" t="s">
        <v>282</v>
      </c>
      <c r="G182" s="217"/>
      <c r="H182" s="217"/>
      <c r="I182" s="220"/>
      <c r="J182" s="220"/>
      <c r="K182" s="232">
        <f>BK182</f>
        <v>0</v>
      </c>
      <c r="L182" s="217"/>
      <c r="M182" s="222"/>
      <c r="N182" s="223"/>
      <c r="O182" s="224"/>
      <c r="P182" s="224"/>
      <c r="Q182" s="225">
        <f>SUM(Q183:Q222)</f>
        <v>0</v>
      </c>
      <c r="R182" s="225">
        <f>SUM(R183:R222)</f>
        <v>0</v>
      </c>
      <c r="S182" s="224"/>
      <c r="T182" s="226">
        <f>SUM(T183:T222)</f>
        <v>0</v>
      </c>
      <c r="U182" s="224"/>
      <c r="V182" s="226">
        <f>SUM(V183:V222)</f>
        <v>0.73285999999999996</v>
      </c>
      <c r="W182" s="224"/>
      <c r="X182" s="227">
        <f>SUM(X183:X222)</f>
        <v>0</v>
      </c>
      <c r="Y182" s="12"/>
      <c r="Z182" s="12"/>
      <c r="AA182" s="12"/>
      <c r="AB182" s="12"/>
      <c r="AC182" s="12"/>
      <c r="AD182" s="12"/>
      <c r="AE182" s="12"/>
      <c r="AR182" s="228" t="s">
        <v>90</v>
      </c>
      <c r="AT182" s="229" t="s">
        <v>79</v>
      </c>
      <c r="AU182" s="229" t="s">
        <v>88</v>
      </c>
      <c r="AY182" s="228" t="s">
        <v>192</v>
      </c>
      <c r="BK182" s="230">
        <f>SUM(BK183:BK222)</f>
        <v>0</v>
      </c>
    </row>
    <row r="183" s="2" customFormat="1" ht="37.8" customHeight="1">
      <c r="A183" s="37"/>
      <c r="B183" s="38"/>
      <c r="C183" s="233" t="s">
        <v>283</v>
      </c>
      <c r="D183" s="233" t="s">
        <v>194</v>
      </c>
      <c r="E183" s="234" t="s">
        <v>284</v>
      </c>
      <c r="F183" s="235" t="s">
        <v>285</v>
      </c>
      <c r="G183" s="236" t="s">
        <v>286</v>
      </c>
      <c r="H183" s="237">
        <v>14.199999999999999</v>
      </c>
      <c r="I183" s="238"/>
      <c r="J183" s="238"/>
      <c r="K183" s="239">
        <f>ROUND(P183*H183,2)</f>
        <v>0</v>
      </c>
      <c r="L183" s="235" t="s">
        <v>198</v>
      </c>
      <c r="M183" s="43"/>
      <c r="N183" s="240" t="s">
        <v>1</v>
      </c>
      <c r="O183" s="241" t="s">
        <v>43</v>
      </c>
      <c r="P183" s="242">
        <f>I183+J183</f>
        <v>0</v>
      </c>
      <c r="Q183" s="242">
        <f>ROUND(I183*H183,2)</f>
        <v>0</v>
      </c>
      <c r="R183" s="242">
        <f>ROUND(J183*H183,2)</f>
        <v>0</v>
      </c>
      <c r="S183" s="90"/>
      <c r="T183" s="243">
        <f>S183*H183</f>
        <v>0</v>
      </c>
      <c r="U183" s="243">
        <v>0</v>
      </c>
      <c r="V183" s="243">
        <f>U183*H183</f>
        <v>0</v>
      </c>
      <c r="W183" s="243">
        <v>0</v>
      </c>
      <c r="X183" s="244">
        <f>W183*H183</f>
        <v>0</v>
      </c>
      <c r="Y183" s="37"/>
      <c r="Z183" s="37"/>
      <c r="AA183" s="37"/>
      <c r="AB183" s="37"/>
      <c r="AC183" s="37"/>
      <c r="AD183" s="37"/>
      <c r="AE183" s="37"/>
      <c r="AR183" s="245" t="s">
        <v>287</v>
      </c>
      <c r="AT183" s="245" t="s">
        <v>194</v>
      </c>
      <c r="AU183" s="245" t="s">
        <v>90</v>
      </c>
      <c r="AY183" s="16" t="s">
        <v>192</v>
      </c>
      <c r="BE183" s="246">
        <f>IF(O183="základní",K183,0)</f>
        <v>0</v>
      </c>
      <c r="BF183" s="246">
        <f>IF(O183="snížená",K183,0)</f>
        <v>0</v>
      </c>
      <c r="BG183" s="246">
        <f>IF(O183="zákl. přenesená",K183,0)</f>
        <v>0</v>
      </c>
      <c r="BH183" s="246">
        <f>IF(O183="sníž. přenesená",K183,0)</f>
        <v>0</v>
      </c>
      <c r="BI183" s="246">
        <f>IF(O183="nulová",K183,0)</f>
        <v>0</v>
      </c>
      <c r="BJ183" s="16" t="s">
        <v>88</v>
      </c>
      <c r="BK183" s="246">
        <f>ROUND(P183*H183,2)</f>
        <v>0</v>
      </c>
      <c r="BL183" s="16" t="s">
        <v>287</v>
      </c>
      <c r="BM183" s="245" t="s">
        <v>288</v>
      </c>
    </row>
    <row r="184" s="2" customFormat="1">
      <c r="A184" s="37"/>
      <c r="B184" s="38"/>
      <c r="C184" s="39"/>
      <c r="D184" s="247" t="s">
        <v>201</v>
      </c>
      <c r="E184" s="39"/>
      <c r="F184" s="248" t="s">
        <v>289</v>
      </c>
      <c r="G184" s="39"/>
      <c r="H184" s="39"/>
      <c r="I184" s="249"/>
      <c r="J184" s="249"/>
      <c r="K184" s="39"/>
      <c r="L184" s="39"/>
      <c r="M184" s="43"/>
      <c r="N184" s="250"/>
      <c r="O184" s="251"/>
      <c r="P184" s="90"/>
      <c r="Q184" s="90"/>
      <c r="R184" s="90"/>
      <c r="S184" s="90"/>
      <c r="T184" s="90"/>
      <c r="U184" s="90"/>
      <c r="V184" s="90"/>
      <c r="W184" s="90"/>
      <c r="X184" s="91"/>
      <c r="Y184" s="37"/>
      <c r="Z184" s="37"/>
      <c r="AA184" s="37"/>
      <c r="AB184" s="37"/>
      <c r="AC184" s="37"/>
      <c r="AD184" s="37"/>
      <c r="AE184" s="37"/>
      <c r="AT184" s="16" t="s">
        <v>201</v>
      </c>
      <c r="AU184" s="16" t="s">
        <v>90</v>
      </c>
    </row>
    <row r="185" s="13" customFormat="1">
      <c r="A185" s="13"/>
      <c r="B185" s="254"/>
      <c r="C185" s="255"/>
      <c r="D185" s="252" t="s">
        <v>205</v>
      </c>
      <c r="E185" s="256" t="s">
        <v>1</v>
      </c>
      <c r="F185" s="257" t="s">
        <v>290</v>
      </c>
      <c r="G185" s="255"/>
      <c r="H185" s="258">
        <v>5.9199999999999999</v>
      </c>
      <c r="I185" s="259"/>
      <c r="J185" s="259"/>
      <c r="K185" s="255"/>
      <c r="L185" s="255"/>
      <c r="M185" s="260"/>
      <c r="N185" s="261"/>
      <c r="O185" s="262"/>
      <c r="P185" s="262"/>
      <c r="Q185" s="262"/>
      <c r="R185" s="262"/>
      <c r="S185" s="262"/>
      <c r="T185" s="262"/>
      <c r="U185" s="262"/>
      <c r="V185" s="262"/>
      <c r="W185" s="262"/>
      <c r="X185" s="263"/>
      <c r="Y185" s="13"/>
      <c r="Z185" s="13"/>
      <c r="AA185" s="13"/>
      <c r="AB185" s="13"/>
      <c r="AC185" s="13"/>
      <c r="AD185" s="13"/>
      <c r="AE185" s="13"/>
      <c r="AT185" s="264" t="s">
        <v>205</v>
      </c>
      <c r="AU185" s="264" t="s">
        <v>90</v>
      </c>
      <c r="AV185" s="13" t="s">
        <v>90</v>
      </c>
      <c r="AW185" s="13" t="s">
        <v>5</v>
      </c>
      <c r="AX185" s="13" t="s">
        <v>80</v>
      </c>
      <c r="AY185" s="264" t="s">
        <v>192</v>
      </c>
    </row>
    <row r="186" s="13" customFormat="1">
      <c r="A186" s="13"/>
      <c r="B186" s="254"/>
      <c r="C186" s="255"/>
      <c r="D186" s="252" t="s">
        <v>205</v>
      </c>
      <c r="E186" s="256" t="s">
        <v>1</v>
      </c>
      <c r="F186" s="257" t="s">
        <v>291</v>
      </c>
      <c r="G186" s="255"/>
      <c r="H186" s="258">
        <v>8.2799999999999994</v>
      </c>
      <c r="I186" s="259"/>
      <c r="J186" s="259"/>
      <c r="K186" s="255"/>
      <c r="L186" s="255"/>
      <c r="M186" s="260"/>
      <c r="N186" s="261"/>
      <c r="O186" s="262"/>
      <c r="P186" s="262"/>
      <c r="Q186" s="262"/>
      <c r="R186" s="262"/>
      <c r="S186" s="262"/>
      <c r="T186" s="262"/>
      <c r="U186" s="262"/>
      <c r="V186" s="262"/>
      <c r="W186" s="262"/>
      <c r="X186" s="263"/>
      <c r="Y186" s="13"/>
      <c r="Z186" s="13"/>
      <c r="AA186" s="13"/>
      <c r="AB186" s="13"/>
      <c r="AC186" s="13"/>
      <c r="AD186" s="13"/>
      <c r="AE186" s="13"/>
      <c r="AT186" s="264" t="s">
        <v>205</v>
      </c>
      <c r="AU186" s="264" t="s">
        <v>90</v>
      </c>
      <c r="AV186" s="13" t="s">
        <v>90</v>
      </c>
      <c r="AW186" s="13" t="s">
        <v>5</v>
      </c>
      <c r="AX186" s="13" t="s">
        <v>80</v>
      </c>
      <c r="AY186" s="264" t="s">
        <v>192</v>
      </c>
    </row>
    <row r="187" s="14" customFormat="1">
      <c r="A187" s="14"/>
      <c r="B187" s="265"/>
      <c r="C187" s="266"/>
      <c r="D187" s="252" t="s">
        <v>205</v>
      </c>
      <c r="E187" s="267" t="s">
        <v>1</v>
      </c>
      <c r="F187" s="268" t="s">
        <v>209</v>
      </c>
      <c r="G187" s="266"/>
      <c r="H187" s="269">
        <v>14.199999999999999</v>
      </c>
      <c r="I187" s="270"/>
      <c r="J187" s="270"/>
      <c r="K187" s="266"/>
      <c r="L187" s="266"/>
      <c r="M187" s="271"/>
      <c r="N187" s="272"/>
      <c r="O187" s="273"/>
      <c r="P187" s="273"/>
      <c r="Q187" s="273"/>
      <c r="R187" s="273"/>
      <c r="S187" s="273"/>
      <c r="T187" s="273"/>
      <c r="U187" s="273"/>
      <c r="V187" s="273"/>
      <c r="W187" s="273"/>
      <c r="X187" s="274"/>
      <c r="Y187" s="14"/>
      <c r="Z187" s="14"/>
      <c r="AA187" s="14"/>
      <c r="AB187" s="14"/>
      <c r="AC187" s="14"/>
      <c r="AD187" s="14"/>
      <c r="AE187" s="14"/>
      <c r="AT187" s="275" t="s">
        <v>205</v>
      </c>
      <c r="AU187" s="275" t="s">
        <v>90</v>
      </c>
      <c r="AV187" s="14" t="s">
        <v>199</v>
      </c>
      <c r="AW187" s="14" t="s">
        <v>5</v>
      </c>
      <c r="AX187" s="14" t="s">
        <v>88</v>
      </c>
      <c r="AY187" s="275" t="s">
        <v>192</v>
      </c>
    </row>
    <row r="188" s="2" customFormat="1" ht="37.8" customHeight="1">
      <c r="A188" s="37"/>
      <c r="B188" s="38"/>
      <c r="C188" s="233" t="s">
        <v>292</v>
      </c>
      <c r="D188" s="233" t="s">
        <v>194</v>
      </c>
      <c r="E188" s="234" t="s">
        <v>293</v>
      </c>
      <c r="F188" s="235" t="s">
        <v>294</v>
      </c>
      <c r="G188" s="236" t="s">
        <v>286</v>
      </c>
      <c r="H188" s="237">
        <v>31.300000000000001</v>
      </c>
      <c r="I188" s="238"/>
      <c r="J188" s="238"/>
      <c r="K188" s="239">
        <f>ROUND(P188*H188,2)</f>
        <v>0</v>
      </c>
      <c r="L188" s="235" t="s">
        <v>198</v>
      </c>
      <c r="M188" s="43"/>
      <c r="N188" s="240" t="s">
        <v>1</v>
      </c>
      <c r="O188" s="241" t="s">
        <v>43</v>
      </c>
      <c r="P188" s="242">
        <f>I188+J188</f>
        <v>0</v>
      </c>
      <c r="Q188" s="242">
        <f>ROUND(I188*H188,2)</f>
        <v>0</v>
      </c>
      <c r="R188" s="242">
        <f>ROUND(J188*H188,2)</f>
        <v>0</v>
      </c>
      <c r="S188" s="90"/>
      <c r="T188" s="243">
        <f>S188*H188</f>
        <v>0</v>
      </c>
      <c r="U188" s="243">
        <v>0</v>
      </c>
      <c r="V188" s="243">
        <f>U188*H188</f>
        <v>0</v>
      </c>
      <c r="W188" s="243">
        <v>0</v>
      </c>
      <c r="X188" s="244">
        <f>W188*H188</f>
        <v>0</v>
      </c>
      <c r="Y188" s="37"/>
      <c r="Z188" s="37"/>
      <c r="AA188" s="37"/>
      <c r="AB188" s="37"/>
      <c r="AC188" s="37"/>
      <c r="AD188" s="37"/>
      <c r="AE188" s="37"/>
      <c r="AR188" s="245" t="s">
        <v>287</v>
      </c>
      <c r="AT188" s="245" t="s">
        <v>194</v>
      </c>
      <c r="AU188" s="245" t="s">
        <v>90</v>
      </c>
      <c r="AY188" s="16" t="s">
        <v>192</v>
      </c>
      <c r="BE188" s="246">
        <f>IF(O188="základní",K188,0)</f>
        <v>0</v>
      </c>
      <c r="BF188" s="246">
        <f>IF(O188="snížená",K188,0)</f>
        <v>0</v>
      </c>
      <c r="BG188" s="246">
        <f>IF(O188="zákl. přenesená",K188,0)</f>
        <v>0</v>
      </c>
      <c r="BH188" s="246">
        <f>IF(O188="sníž. přenesená",K188,0)</f>
        <v>0</v>
      </c>
      <c r="BI188" s="246">
        <f>IF(O188="nulová",K188,0)</f>
        <v>0</v>
      </c>
      <c r="BJ188" s="16" t="s">
        <v>88</v>
      </c>
      <c r="BK188" s="246">
        <f>ROUND(P188*H188,2)</f>
        <v>0</v>
      </c>
      <c r="BL188" s="16" t="s">
        <v>287</v>
      </c>
      <c r="BM188" s="245" t="s">
        <v>295</v>
      </c>
    </row>
    <row r="189" s="2" customFormat="1">
      <c r="A189" s="37"/>
      <c r="B189" s="38"/>
      <c r="C189" s="39"/>
      <c r="D189" s="247" t="s">
        <v>201</v>
      </c>
      <c r="E189" s="39"/>
      <c r="F189" s="248" t="s">
        <v>296</v>
      </c>
      <c r="G189" s="39"/>
      <c r="H189" s="39"/>
      <c r="I189" s="249"/>
      <c r="J189" s="249"/>
      <c r="K189" s="39"/>
      <c r="L189" s="39"/>
      <c r="M189" s="43"/>
      <c r="N189" s="250"/>
      <c r="O189" s="251"/>
      <c r="P189" s="90"/>
      <c r="Q189" s="90"/>
      <c r="R189" s="90"/>
      <c r="S189" s="90"/>
      <c r="T189" s="90"/>
      <c r="U189" s="90"/>
      <c r="V189" s="90"/>
      <c r="W189" s="90"/>
      <c r="X189" s="91"/>
      <c r="Y189" s="37"/>
      <c r="Z189" s="37"/>
      <c r="AA189" s="37"/>
      <c r="AB189" s="37"/>
      <c r="AC189" s="37"/>
      <c r="AD189" s="37"/>
      <c r="AE189" s="37"/>
      <c r="AT189" s="16" t="s">
        <v>201</v>
      </c>
      <c r="AU189" s="16" t="s">
        <v>90</v>
      </c>
    </row>
    <row r="190" s="13" customFormat="1">
      <c r="A190" s="13"/>
      <c r="B190" s="254"/>
      <c r="C190" s="255"/>
      <c r="D190" s="252" t="s">
        <v>205</v>
      </c>
      <c r="E190" s="256" t="s">
        <v>1</v>
      </c>
      <c r="F190" s="257" t="s">
        <v>297</v>
      </c>
      <c r="G190" s="255"/>
      <c r="H190" s="258">
        <v>15.300000000000001</v>
      </c>
      <c r="I190" s="259"/>
      <c r="J190" s="259"/>
      <c r="K190" s="255"/>
      <c r="L190" s="255"/>
      <c r="M190" s="260"/>
      <c r="N190" s="261"/>
      <c r="O190" s="262"/>
      <c r="P190" s="262"/>
      <c r="Q190" s="262"/>
      <c r="R190" s="262"/>
      <c r="S190" s="262"/>
      <c r="T190" s="262"/>
      <c r="U190" s="262"/>
      <c r="V190" s="262"/>
      <c r="W190" s="262"/>
      <c r="X190" s="263"/>
      <c r="Y190" s="13"/>
      <c r="Z190" s="13"/>
      <c r="AA190" s="13"/>
      <c r="AB190" s="13"/>
      <c r="AC190" s="13"/>
      <c r="AD190" s="13"/>
      <c r="AE190" s="13"/>
      <c r="AT190" s="264" t="s">
        <v>205</v>
      </c>
      <c r="AU190" s="264" t="s">
        <v>90</v>
      </c>
      <c r="AV190" s="13" t="s">
        <v>90</v>
      </c>
      <c r="AW190" s="13" t="s">
        <v>5</v>
      </c>
      <c r="AX190" s="13" t="s">
        <v>80</v>
      </c>
      <c r="AY190" s="264" t="s">
        <v>192</v>
      </c>
    </row>
    <row r="191" s="13" customFormat="1">
      <c r="A191" s="13"/>
      <c r="B191" s="254"/>
      <c r="C191" s="255"/>
      <c r="D191" s="252" t="s">
        <v>205</v>
      </c>
      <c r="E191" s="256" t="s">
        <v>1</v>
      </c>
      <c r="F191" s="257" t="s">
        <v>298</v>
      </c>
      <c r="G191" s="255"/>
      <c r="H191" s="258">
        <v>16</v>
      </c>
      <c r="I191" s="259"/>
      <c r="J191" s="259"/>
      <c r="K191" s="255"/>
      <c r="L191" s="255"/>
      <c r="M191" s="260"/>
      <c r="N191" s="261"/>
      <c r="O191" s="262"/>
      <c r="P191" s="262"/>
      <c r="Q191" s="262"/>
      <c r="R191" s="262"/>
      <c r="S191" s="262"/>
      <c r="T191" s="262"/>
      <c r="U191" s="262"/>
      <c r="V191" s="262"/>
      <c r="W191" s="262"/>
      <c r="X191" s="263"/>
      <c r="Y191" s="13"/>
      <c r="Z191" s="13"/>
      <c r="AA191" s="13"/>
      <c r="AB191" s="13"/>
      <c r="AC191" s="13"/>
      <c r="AD191" s="13"/>
      <c r="AE191" s="13"/>
      <c r="AT191" s="264" t="s">
        <v>205</v>
      </c>
      <c r="AU191" s="264" t="s">
        <v>90</v>
      </c>
      <c r="AV191" s="13" t="s">
        <v>90</v>
      </c>
      <c r="AW191" s="13" t="s">
        <v>5</v>
      </c>
      <c r="AX191" s="13" t="s">
        <v>80</v>
      </c>
      <c r="AY191" s="264" t="s">
        <v>192</v>
      </c>
    </row>
    <row r="192" s="14" customFormat="1">
      <c r="A192" s="14"/>
      <c r="B192" s="265"/>
      <c r="C192" s="266"/>
      <c r="D192" s="252" t="s">
        <v>205</v>
      </c>
      <c r="E192" s="267" t="s">
        <v>1</v>
      </c>
      <c r="F192" s="268" t="s">
        <v>209</v>
      </c>
      <c r="G192" s="266"/>
      <c r="H192" s="269">
        <v>31.300000000000001</v>
      </c>
      <c r="I192" s="270"/>
      <c r="J192" s="270"/>
      <c r="K192" s="266"/>
      <c r="L192" s="266"/>
      <c r="M192" s="271"/>
      <c r="N192" s="272"/>
      <c r="O192" s="273"/>
      <c r="P192" s="273"/>
      <c r="Q192" s="273"/>
      <c r="R192" s="273"/>
      <c r="S192" s="273"/>
      <c r="T192" s="273"/>
      <c r="U192" s="273"/>
      <c r="V192" s="273"/>
      <c r="W192" s="273"/>
      <c r="X192" s="274"/>
      <c r="Y192" s="14"/>
      <c r="Z192" s="14"/>
      <c r="AA192" s="14"/>
      <c r="AB192" s="14"/>
      <c r="AC192" s="14"/>
      <c r="AD192" s="14"/>
      <c r="AE192" s="14"/>
      <c r="AT192" s="275" t="s">
        <v>205</v>
      </c>
      <c r="AU192" s="275" t="s">
        <v>90</v>
      </c>
      <c r="AV192" s="14" t="s">
        <v>199</v>
      </c>
      <c r="AW192" s="14" t="s">
        <v>5</v>
      </c>
      <c r="AX192" s="14" t="s">
        <v>88</v>
      </c>
      <c r="AY192" s="275" t="s">
        <v>192</v>
      </c>
    </row>
    <row r="193" s="2" customFormat="1" ht="21.75" customHeight="1">
      <c r="A193" s="37"/>
      <c r="B193" s="38"/>
      <c r="C193" s="276" t="s">
        <v>299</v>
      </c>
      <c r="D193" s="276" t="s">
        <v>261</v>
      </c>
      <c r="E193" s="277" t="s">
        <v>300</v>
      </c>
      <c r="F193" s="278" t="s">
        <v>301</v>
      </c>
      <c r="G193" s="279" t="s">
        <v>197</v>
      </c>
      <c r="H193" s="280">
        <v>0.70399999999999996</v>
      </c>
      <c r="I193" s="281"/>
      <c r="J193" s="282"/>
      <c r="K193" s="283">
        <f>ROUND(P193*H193,2)</f>
        <v>0</v>
      </c>
      <c r="L193" s="278" t="s">
        <v>1</v>
      </c>
      <c r="M193" s="284"/>
      <c r="N193" s="285" t="s">
        <v>1</v>
      </c>
      <c r="O193" s="241" t="s">
        <v>43</v>
      </c>
      <c r="P193" s="242">
        <f>I193+J193</f>
        <v>0</v>
      </c>
      <c r="Q193" s="242">
        <f>ROUND(I193*H193,2)</f>
        <v>0</v>
      </c>
      <c r="R193" s="242">
        <f>ROUND(J193*H193,2)</f>
        <v>0</v>
      </c>
      <c r="S193" s="90"/>
      <c r="T193" s="243">
        <f>S193*H193</f>
        <v>0</v>
      </c>
      <c r="U193" s="243">
        <v>0.5</v>
      </c>
      <c r="V193" s="243">
        <f>U193*H193</f>
        <v>0.35199999999999998</v>
      </c>
      <c r="W193" s="243">
        <v>0</v>
      </c>
      <c r="X193" s="244">
        <f>W193*H193</f>
        <v>0</v>
      </c>
      <c r="Y193" s="37"/>
      <c r="Z193" s="37"/>
      <c r="AA193" s="37"/>
      <c r="AB193" s="37"/>
      <c r="AC193" s="37"/>
      <c r="AD193" s="37"/>
      <c r="AE193" s="37"/>
      <c r="AR193" s="245" t="s">
        <v>302</v>
      </c>
      <c r="AT193" s="245" t="s">
        <v>261</v>
      </c>
      <c r="AU193" s="245" t="s">
        <v>90</v>
      </c>
      <c r="AY193" s="16" t="s">
        <v>192</v>
      </c>
      <c r="BE193" s="246">
        <f>IF(O193="základní",K193,0)</f>
        <v>0</v>
      </c>
      <c r="BF193" s="246">
        <f>IF(O193="snížená",K193,0)</f>
        <v>0</v>
      </c>
      <c r="BG193" s="246">
        <f>IF(O193="zákl. přenesená",K193,0)</f>
        <v>0</v>
      </c>
      <c r="BH193" s="246">
        <f>IF(O193="sníž. přenesená",K193,0)</f>
        <v>0</v>
      </c>
      <c r="BI193" s="246">
        <f>IF(O193="nulová",K193,0)</f>
        <v>0</v>
      </c>
      <c r="BJ193" s="16" t="s">
        <v>88</v>
      </c>
      <c r="BK193" s="246">
        <f>ROUND(P193*H193,2)</f>
        <v>0</v>
      </c>
      <c r="BL193" s="16" t="s">
        <v>287</v>
      </c>
      <c r="BM193" s="245" t="s">
        <v>303</v>
      </c>
    </row>
    <row r="194" s="13" customFormat="1">
      <c r="A194" s="13"/>
      <c r="B194" s="254"/>
      <c r="C194" s="255"/>
      <c r="D194" s="252" t="s">
        <v>205</v>
      </c>
      <c r="E194" s="256" t="s">
        <v>1</v>
      </c>
      <c r="F194" s="257" t="s">
        <v>304</v>
      </c>
      <c r="G194" s="255"/>
      <c r="H194" s="258">
        <v>0.34399999999999997</v>
      </c>
      <c r="I194" s="259"/>
      <c r="J194" s="259"/>
      <c r="K194" s="255"/>
      <c r="L194" s="255"/>
      <c r="M194" s="260"/>
      <c r="N194" s="261"/>
      <c r="O194" s="262"/>
      <c r="P194" s="262"/>
      <c r="Q194" s="262"/>
      <c r="R194" s="262"/>
      <c r="S194" s="262"/>
      <c r="T194" s="262"/>
      <c r="U194" s="262"/>
      <c r="V194" s="262"/>
      <c r="W194" s="262"/>
      <c r="X194" s="263"/>
      <c r="Y194" s="13"/>
      <c r="Z194" s="13"/>
      <c r="AA194" s="13"/>
      <c r="AB194" s="13"/>
      <c r="AC194" s="13"/>
      <c r="AD194" s="13"/>
      <c r="AE194" s="13"/>
      <c r="AT194" s="264" t="s">
        <v>205</v>
      </c>
      <c r="AU194" s="264" t="s">
        <v>90</v>
      </c>
      <c r="AV194" s="13" t="s">
        <v>90</v>
      </c>
      <c r="AW194" s="13" t="s">
        <v>5</v>
      </c>
      <c r="AX194" s="13" t="s">
        <v>80</v>
      </c>
      <c r="AY194" s="264" t="s">
        <v>192</v>
      </c>
    </row>
    <row r="195" s="13" customFormat="1">
      <c r="A195" s="13"/>
      <c r="B195" s="254"/>
      <c r="C195" s="255"/>
      <c r="D195" s="252" t="s">
        <v>205</v>
      </c>
      <c r="E195" s="256" t="s">
        <v>1</v>
      </c>
      <c r="F195" s="257" t="s">
        <v>305</v>
      </c>
      <c r="G195" s="255"/>
      <c r="H195" s="258">
        <v>0.35999999999999999</v>
      </c>
      <c r="I195" s="259"/>
      <c r="J195" s="259"/>
      <c r="K195" s="255"/>
      <c r="L195" s="255"/>
      <c r="M195" s="260"/>
      <c r="N195" s="261"/>
      <c r="O195" s="262"/>
      <c r="P195" s="262"/>
      <c r="Q195" s="262"/>
      <c r="R195" s="262"/>
      <c r="S195" s="262"/>
      <c r="T195" s="262"/>
      <c r="U195" s="262"/>
      <c r="V195" s="262"/>
      <c r="W195" s="262"/>
      <c r="X195" s="263"/>
      <c r="Y195" s="13"/>
      <c r="Z195" s="13"/>
      <c r="AA195" s="13"/>
      <c r="AB195" s="13"/>
      <c r="AC195" s="13"/>
      <c r="AD195" s="13"/>
      <c r="AE195" s="13"/>
      <c r="AT195" s="264" t="s">
        <v>205</v>
      </c>
      <c r="AU195" s="264" t="s">
        <v>90</v>
      </c>
      <c r="AV195" s="13" t="s">
        <v>90</v>
      </c>
      <c r="AW195" s="13" t="s">
        <v>5</v>
      </c>
      <c r="AX195" s="13" t="s">
        <v>80</v>
      </c>
      <c r="AY195" s="264" t="s">
        <v>192</v>
      </c>
    </row>
    <row r="196" s="14" customFormat="1">
      <c r="A196" s="14"/>
      <c r="B196" s="265"/>
      <c r="C196" s="266"/>
      <c r="D196" s="252" t="s">
        <v>205</v>
      </c>
      <c r="E196" s="267" t="s">
        <v>1</v>
      </c>
      <c r="F196" s="268" t="s">
        <v>209</v>
      </c>
      <c r="G196" s="266"/>
      <c r="H196" s="269">
        <v>0.70399999999999996</v>
      </c>
      <c r="I196" s="270"/>
      <c r="J196" s="270"/>
      <c r="K196" s="266"/>
      <c r="L196" s="266"/>
      <c r="M196" s="271"/>
      <c r="N196" s="272"/>
      <c r="O196" s="273"/>
      <c r="P196" s="273"/>
      <c r="Q196" s="273"/>
      <c r="R196" s="273"/>
      <c r="S196" s="273"/>
      <c r="T196" s="273"/>
      <c r="U196" s="273"/>
      <c r="V196" s="273"/>
      <c r="W196" s="273"/>
      <c r="X196" s="274"/>
      <c r="Y196" s="14"/>
      <c r="Z196" s="14"/>
      <c r="AA196" s="14"/>
      <c r="AB196" s="14"/>
      <c r="AC196" s="14"/>
      <c r="AD196" s="14"/>
      <c r="AE196" s="14"/>
      <c r="AT196" s="275" t="s">
        <v>205</v>
      </c>
      <c r="AU196" s="275" t="s">
        <v>90</v>
      </c>
      <c r="AV196" s="14" t="s">
        <v>199</v>
      </c>
      <c r="AW196" s="14" t="s">
        <v>5</v>
      </c>
      <c r="AX196" s="14" t="s">
        <v>88</v>
      </c>
      <c r="AY196" s="275" t="s">
        <v>192</v>
      </c>
    </row>
    <row r="197" s="2" customFormat="1" ht="21.75" customHeight="1">
      <c r="A197" s="37"/>
      <c r="B197" s="38"/>
      <c r="C197" s="276" t="s">
        <v>287</v>
      </c>
      <c r="D197" s="276" t="s">
        <v>261</v>
      </c>
      <c r="E197" s="277" t="s">
        <v>306</v>
      </c>
      <c r="F197" s="278" t="s">
        <v>307</v>
      </c>
      <c r="G197" s="279" t="s">
        <v>197</v>
      </c>
      <c r="H197" s="280">
        <v>0.213</v>
      </c>
      <c r="I197" s="281"/>
      <c r="J197" s="282"/>
      <c r="K197" s="283">
        <f>ROUND(P197*H197,2)</f>
        <v>0</v>
      </c>
      <c r="L197" s="278" t="s">
        <v>1</v>
      </c>
      <c r="M197" s="284"/>
      <c r="N197" s="285" t="s">
        <v>1</v>
      </c>
      <c r="O197" s="241" t="s">
        <v>43</v>
      </c>
      <c r="P197" s="242">
        <f>I197+J197</f>
        <v>0</v>
      </c>
      <c r="Q197" s="242">
        <f>ROUND(I197*H197,2)</f>
        <v>0</v>
      </c>
      <c r="R197" s="242">
        <f>ROUND(J197*H197,2)</f>
        <v>0</v>
      </c>
      <c r="S197" s="90"/>
      <c r="T197" s="243">
        <f>S197*H197</f>
        <v>0</v>
      </c>
      <c r="U197" s="243">
        <v>0.5</v>
      </c>
      <c r="V197" s="243">
        <f>U197*H197</f>
        <v>0.1065</v>
      </c>
      <c r="W197" s="243">
        <v>0</v>
      </c>
      <c r="X197" s="244">
        <f>W197*H197</f>
        <v>0</v>
      </c>
      <c r="Y197" s="37"/>
      <c r="Z197" s="37"/>
      <c r="AA197" s="37"/>
      <c r="AB197" s="37"/>
      <c r="AC197" s="37"/>
      <c r="AD197" s="37"/>
      <c r="AE197" s="37"/>
      <c r="AR197" s="245" t="s">
        <v>302</v>
      </c>
      <c r="AT197" s="245" t="s">
        <v>261</v>
      </c>
      <c r="AU197" s="245" t="s">
        <v>90</v>
      </c>
      <c r="AY197" s="16" t="s">
        <v>192</v>
      </c>
      <c r="BE197" s="246">
        <f>IF(O197="základní",K197,0)</f>
        <v>0</v>
      </c>
      <c r="BF197" s="246">
        <f>IF(O197="snížená",K197,0)</f>
        <v>0</v>
      </c>
      <c r="BG197" s="246">
        <f>IF(O197="zákl. přenesená",K197,0)</f>
        <v>0</v>
      </c>
      <c r="BH197" s="246">
        <f>IF(O197="sníž. přenesená",K197,0)</f>
        <v>0</v>
      </c>
      <c r="BI197" s="246">
        <f>IF(O197="nulová",K197,0)</f>
        <v>0</v>
      </c>
      <c r="BJ197" s="16" t="s">
        <v>88</v>
      </c>
      <c r="BK197" s="246">
        <f>ROUND(P197*H197,2)</f>
        <v>0</v>
      </c>
      <c r="BL197" s="16" t="s">
        <v>287</v>
      </c>
      <c r="BM197" s="245" t="s">
        <v>308</v>
      </c>
    </row>
    <row r="198" s="13" customFormat="1">
      <c r="A198" s="13"/>
      <c r="B198" s="254"/>
      <c r="C198" s="255"/>
      <c r="D198" s="252" t="s">
        <v>205</v>
      </c>
      <c r="E198" s="256" t="s">
        <v>1</v>
      </c>
      <c r="F198" s="257" t="s">
        <v>309</v>
      </c>
      <c r="G198" s="255"/>
      <c r="H198" s="258">
        <v>0.088999999999999996</v>
      </c>
      <c r="I198" s="259"/>
      <c r="J198" s="259"/>
      <c r="K198" s="255"/>
      <c r="L198" s="255"/>
      <c r="M198" s="260"/>
      <c r="N198" s="261"/>
      <c r="O198" s="262"/>
      <c r="P198" s="262"/>
      <c r="Q198" s="262"/>
      <c r="R198" s="262"/>
      <c r="S198" s="262"/>
      <c r="T198" s="262"/>
      <c r="U198" s="262"/>
      <c r="V198" s="262"/>
      <c r="W198" s="262"/>
      <c r="X198" s="263"/>
      <c r="Y198" s="13"/>
      <c r="Z198" s="13"/>
      <c r="AA198" s="13"/>
      <c r="AB198" s="13"/>
      <c r="AC198" s="13"/>
      <c r="AD198" s="13"/>
      <c r="AE198" s="13"/>
      <c r="AT198" s="264" t="s">
        <v>205</v>
      </c>
      <c r="AU198" s="264" t="s">
        <v>90</v>
      </c>
      <c r="AV198" s="13" t="s">
        <v>90</v>
      </c>
      <c r="AW198" s="13" t="s">
        <v>5</v>
      </c>
      <c r="AX198" s="13" t="s">
        <v>80</v>
      </c>
      <c r="AY198" s="264" t="s">
        <v>192</v>
      </c>
    </row>
    <row r="199" s="13" customFormat="1">
      <c r="A199" s="13"/>
      <c r="B199" s="254"/>
      <c r="C199" s="255"/>
      <c r="D199" s="252" t="s">
        <v>205</v>
      </c>
      <c r="E199" s="256" t="s">
        <v>1</v>
      </c>
      <c r="F199" s="257" t="s">
        <v>310</v>
      </c>
      <c r="G199" s="255"/>
      <c r="H199" s="258">
        <v>0.124</v>
      </c>
      <c r="I199" s="259"/>
      <c r="J199" s="259"/>
      <c r="K199" s="255"/>
      <c r="L199" s="255"/>
      <c r="M199" s="260"/>
      <c r="N199" s="261"/>
      <c r="O199" s="262"/>
      <c r="P199" s="262"/>
      <c r="Q199" s="262"/>
      <c r="R199" s="262"/>
      <c r="S199" s="262"/>
      <c r="T199" s="262"/>
      <c r="U199" s="262"/>
      <c r="V199" s="262"/>
      <c r="W199" s="262"/>
      <c r="X199" s="263"/>
      <c r="Y199" s="13"/>
      <c r="Z199" s="13"/>
      <c r="AA199" s="13"/>
      <c r="AB199" s="13"/>
      <c r="AC199" s="13"/>
      <c r="AD199" s="13"/>
      <c r="AE199" s="13"/>
      <c r="AT199" s="264" t="s">
        <v>205</v>
      </c>
      <c r="AU199" s="264" t="s">
        <v>90</v>
      </c>
      <c r="AV199" s="13" t="s">
        <v>90</v>
      </c>
      <c r="AW199" s="13" t="s">
        <v>5</v>
      </c>
      <c r="AX199" s="13" t="s">
        <v>80</v>
      </c>
      <c r="AY199" s="264" t="s">
        <v>192</v>
      </c>
    </row>
    <row r="200" s="14" customFormat="1">
      <c r="A200" s="14"/>
      <c r="B200" s="265"/>
      <c r="C200" s="266"/>
      <c r="D200" s="252" t="s">
        <v>205</v>
      </c>
      <c r="E200" s="267" t="s">
        <v>1</v>
      </c>
      <c r="F200" s="268" t="s">
        <v>209</v>
      </c>
      <c r="G200" s="266"/>
      <c r="H200" s="269">
        <v>0.213</v>
      </c>
      <c r="I200" s="270"/>
      <c r="J200" s="270"/>
      <c r="K200" s="266"/>
      <c r="L200" s="266"/>
      <c r="M200" s="271"/>
      <c r="N200" s="272"/>
      <c r="O200" s="273"/>
      <c r="P200" s="273"/>
      <c r="Q200" s="273"/>
      <c r="R200" s="273"/>
      <c r="S200" s="273"/>
      <c r="T200" s="273"/>
      <c r="U200" s="273"/>
      <c r="V200" s="273"/>
      <c r="W200" s="273"/>
      <c r="X200" s="274"/>
      <c r="Y200" s="14"/>
      <c r="Z200" s="14"/>
      <c r="AA200" s="14"/>
      <c r="AB200" s="14"/>
      <c r="AC200" s="14"/>
      <c r="AD200" s="14"/>
      <c r="AE200" s="14"/>
      <c r="AT200" s="275" t="s">
        <v>205</v>
      </c>
      <c r="AU200" s="275" t="s">
        <v>90</v>
      </c>
      <c r="AV200" s="14" t="s">
        <v>199</v>
      </c>
      <c r="AW200" s="14" t="s">
        <v>5</v>
      </c>
      <c r="AX200" s="14" t="s">
        <v>88</v>
      </c>
      <c r="AY200" s="275" t="s">
        <v>192</v>
      </c>
    </row>
    <row r="201" s="2" customFormat="1" ht="45" customHeight="1">
      <c r="A201" s="37"/>
      <c r="B201" s="38"/>
      <c r="C201" s="276" t="s">
        <v>311</v>
      </c>
      <c r="D201" s="276" t="s">
        <v>261</v>
      </c>
      <c r="E201" s="277" t="s">
        <v>312</v>
      </c>
      <c r="F201" s="278" t="s">
        <v>313</v>
      </c>
      <c r="G201" s="279" t="s">
        <v>314</v>
      </c>
      <c r="H201" s="280">
        <v>6</v>
      </c>
      <c r="I201" s="281"/>
      <c r="J201" s="282"/>
      <c r="K201" s="283">
        <f>ROUND(P201*H201,2)</f>
        <v>0</v>
      </c>
      <c r="L201" s="278" t="s">
        <v>1</v>
      </c>
      <c r="M201" s="284"/>
      <c r="N201" s="285" t="s">
        <v>1</v>
      </c>
      <c r="O201" s="241" t="s">
        <v>43</v>
      </c>
      <c r="P201" s="242">
        <f>I201+J201</f>
        <v>0</v>
      </c>
      <c r="Q201" s="242">
        <f>ROUND(I201*H201,2)</f>
        <v>0</v>
      </c>
      <c r="R201" s="242">
        <f>ROUND(J201*H201,2)</f>
        <v>0</v>
      </c>
      <c r="S201" s="90"/>
      <c r="T201" s="243">
        <f>S201*H201</f>
        <v>0</v>
      </c>
      <c r="U201" s="243">
        <v>0</v>
      </c>
      <c r="V201" s="243">
        <f>U201*H201</f>
        <v>0</v>
      </c>
      <c r="W201" s="243">
        <v>0</v>
      </c>
      <c r="X201" s="244">
        <f>W201*H201</f>
        <v>0</v>
      </c>
      <c r="Y201" s="37"/>
      <c r="Z201" s="37"/>
      <c r="AA201" s="37"/>
      <c r="AB201" s="37"/>
      <c r="AC201" s="37"/>
      <c r="AD201" s="37"/>
      <c r="AE201" s="37"/>
      <c r="AR201" s="245" t="s">
        <v>302</v>
      </c>
      <c r="AT201" s="245" t="s">
        <v>261</v>
      </c>
      <c r="AU201" s="245" t="s">
        <v>90</v>
      </c>
      <c r="AY201" s="16" t="s">
        <v>192</v>
      </c>
      <c r="BE201" s="246">
        <f>IF(O201="základní",K201,0)</f>
        <v>0</v>
      </c>
      <c r="BF201" s="246">
        <f>IF(O201="snížená",K201,0)</f>
        <v>0</v>
      </c>
      <c r="BG201" s="246">
        <f>IF(O201="zákl. přenesená",K201,0)</f>
        <v>0</v>
      </c>
      <c r="BH201" s="246">
        <f>IF(O201="sníž. přenesená",K201,0)</f>
        <v>0</v>
      </c>
      <c r="BI201" s="246">
        <f>IF(O201="nulová",K201,0)</f>
        <v>0</v>
      </c>
      <c r="BJ201" s="16" t="s">
        <v>88</v>
      </c>
      <c r="BK201" s="246">
        <f>ROUND(P201*H201,2)</f>
        <v>0</v>
      </c>
      <c r="BL201" s="16" t="s">
        <v>287</v>
      </c>
      <c r="BM201" s="245" t="s">
        <v>315</v>
      </c>
    </row>
    <row r="202" s="2" customFormat="1" ht="21.75" customHeight="1">
      <c r="A202" s="37"/>
      <c r="B202" s="38"/>
      <c r="C202" s="276" t="s">
        <v>316</v>
      </c>
      <c r="D202" s="276" t="s">
        <v>261</v>
      </c>
      <c r="E202" s="277" t="s">
        <v>317</v>
      </c>
      <c r="F202" s="278" t="s">
        <v>318</v>
      </c>
      <c r="G202" s="279" t="s">
        <v>314</v>
      </c>
      <c r="H202" s="280">
        <v>12</v>
      </c>
      <c r="I202" s="281"/>
      <c r="J202" s="282"/>
      <c r="K202" s="283">
        <f>ROUND(P202*H202,2)</f>
        <v>0</v>
      </c>
      <c r="L202" s="278" t="s">
        <v>1</v>
      </c>
      <c r="M202" s="284"/>
      <c r="N202" s="285" t="s">
        <v>1</v>
      </c>
      <c r="O202" s="241" t="s">
        <v>43</v>
      </c>
      <c r="P202" s="242">
        <f>I202+J202</f>
        <v>0</v>
      </c>
      <c r="Q202" s="242">
        <f>ROUND(I202*H202,2)</f>
        <v>0</v>
      </c>
      <c r="R202" s="242">
        <f>ROUND(J202*H202,2)</f>
        <v>0</v>
      </c>
      <c r="S202" s="90"/>
      <c r="T202" s="243">
        <f>S202*H202</f>
        <v>0</v>
      </c>
      <c r="U202" s="243">
        <v>0</v>
      </c>
      <c r="V202" s="243">
        <f>U202*H202</f>
        <v>0</v>
      </c>
      <c r="W202" s="243">
        <v>0</v>
      </c>
      <c r="X202" s="244">
        <f>W202*H202</f>
        <v>0</v>
      </c>
      <c r="Y202" s="37"/>
      <c r="Z202" s="37"/>
      <c r="AA202" s="37"/>
      <c r="AB202" s="37"/>
      <c r="AC202" s="37"/>
      <c r="AD202" s="37"/>
      <c r="AE202" s="37"/>
      <c r="AR202" s="245" t="s">
        <v>302</v>
      </c>
      <c r="AT202" s="245" t="s">
        <v>261</v>
      </c>
      <c r="AU202" s="245" t="s">
        <v>90</v>
      </c>
      <c r="AY202" s="16" t="s">
        <v>192</v>
      </c>
      <c r="BE202" s="246">
        <f>IF(O202="základní",K202,0)</f>
        <v>0</v>
      </c>
      <c r="BF202" s="246">
        <f>IF(O202="snížená",K202,0)</f>
        <v>0</v>
      </c>
      <c r="BG202" s="246">
        <f>IF(O202="zákl. přenesená",K202,0)</f>
        <v>0</v>
      </c>
      <c r="BH202" s="246">
        <f>IF(O202="sníž. přenesená",K202,0)</f>
        <v>0</v>
      </c>
      <c r="BI202" s="246">
        <f>IF(O202="nulová",K202,0)</f>
        <v>0</v>
      </c>
      <c r="BJ202" s="16" t="s">
        <v>88</v>
      </c>
      <c r="BK202" s="246">
        <f>ROUND(P202*H202,2)</f>
        <v>0</v>
      </c>
      <c r="BL202" s="16" t="s">
        <v>287</v>
      </c>
      <c r="BM202" s="245" t="s">
        <v>319</v>
      </c>
    </row>
    <row r="203" s="2" customFormat="1" ht="24.15" customHeight="1">
      <c r="A203" s="37"/>
      <c r="B203" s="38"/>
      <c r="C203" s="276" t="s">
        <v>320</v>
      </c>
      <c r="D203" s="276" t="s">
        <v>261</v>
      </c>
      <c r="E203" s="277" t="s">
        <v>321</v>
      </c>
      <c r="F203" s="278" t="s">
        <v>322</v>
      </c>
      <c r="G203" s="279" t="s">
        <v>314</v>
      </c>
      <c r="H203" s="280">
        <v>1</v>
      </c>
      <c r="I203" s="281"/>
      <c r="J203" s="282"/>
      <c r="K203" s="283">
        <f>ROUND(P203*H203,2)</f>
        <v>0</v>
      </c>
      <c r="L203" s="278" t="s">
        <v>1</v>
      </c>
      <c r="M203" s="284"/>
      <c r="N203" s="285" t="s">
        <v>1</v>
      </c>
      <c r="O203" s="241" t="s">
        <v>43</v>
      </c>
      <c r="P203" s="242">
        <f>I203+J203</f>
        <v>0</v>
      </c>
      <c r="Q203" s="242">
        <f>ROUND(I203*H203,2)</f>
        <v>0</v>
      </c>
      <c r="R203" s="242">
        <f>ROUND(J203*H203,2)</f>
        <v>0</v>
      </c>
      <c r="S203" s="90"/>
      <c r="T203" s="243">
        <f>S203*H203</f>
        <v>0</v>
      </c>
      <c r="U203" s="243">
        <v>0</v>
      </c>
      <c r="V203" s="243">
        <f>U203*H203</f>
        <v>0</v>
      </c>
      <c r="W203" s="243">
        <v>0</v>
      </c>
      <c r="X203" s="244">
        <f>W203*H203</f>
        <v>0</v>
      </c>
      <c r="Y203" s="37"/>
      <c r="Z203" s="37"/>
      <c r="AA203" s="37"/>
      <c r="AB203" s="37"/>
      <c r="AC203" s="37"/>
      <c r="AD203" s="37"/>
      <c r="AE203" s="37"/>
      <c r="AR203" s="245" t="s">
        <v>302</v>
      </c>
      <c r="AT203" s="245" t="s">
        <v>261</v>
      </c>
      <c r="AU203" s="245" t="s">
        <v>90</v>
      </c>
      <c r="AY203" s="16" t="s">
        <v>192</v>
      </c>
      <c r="BE203" s="246">
        <f>IF(O203="základní",K203,0)</f>
        <v>0</v>
      </c>
      <c r="BF203" s="246">
        <f>IF(O203="snížená",K203,0)</f>
        <v>0</v>
      </c>
      <c r="BG203" s="246">
        <f>IF(O203="zákl. přenesená",K203,0)</f>
        <v>0</v>
      </c>
      <c r="BH203" s="246">
        <f>IF(O203="sníž. přenesená",K203,0)</f>
        <v>0</v>
      </c>
      <c r="BI203" s="246">
        <f>IF(O203="nulová",K203,0)</f>
        <v>0</v>
      </c>
      <c r="BJ203" s="16" t="s">
        <v>88</v>
      </c>
      <c r="BK203" s="246">
        <f>ROUND(P203*H203,2)</f>
        <v>0</v>
      </c>
      <c r="BL203" s="16" t="s">
        <v>287</v>
      </c>
      <c r="BM203" s="245" t="s">
        <v>323</v>
      </c>
    </row>
    <row r="204" s="2" customFormat="1" ht="33" customHeight="1">
      <c r="A204" s="37"/>
      <c r="B204" s="38"/>
      <c r="C204" s="233" t="s">
        <v>324</v>
      </c>
      <c r="D204" s="233" t="s">
        <v>194</v>
      </c>
      <c r="E204" s="234" t="s">
        <v>325</v>
      </c>
      <c r="F204" s="235" t="s">
        <v>326</v>
      </c>
      <c r="G204" s="236" t="s">
        <v>237</v>
      </c>
      <c r="H204" s="237">
        <v>16</v>
      </c>
      <c r="I204" s="238"/>
      <c r="J204" s="238"/>
      <c r="K204" s="239">
        <f>ROUND(P204*H204,2)</f>
        <v>0</v>
      </c>
      <c r="L204" s="235" t="s">
        <v>198</v>
      </c>
      <c r="M204" s="43"/>
      <c r="N204" s="240" t="s">
        <v>1</v>
      </c>
      <c r="O204" s="241" t="s">
        <v>43</v>
      </c>
      <c r="P204" s="242">
        <f>I204+J204</f>
        <v>0</v>
      </c>
      <c r="Q204" s="242">
        <f>ROUND(I204*H204,2)</f>
        <v>0</v>
      </c>
      <c r="R204" s="242">
        <f>ROUND(J204*H204,2)</f>
        <v>0</v>
      </c>
      <c r="S204" s="90"/>
      <c r="T204" s="243">
        <f>S204*H204</f>
        <v>0</v>
      </c>
      <c r="U204" s="243">
        <v>0</v>
      </c>
      <c r="V204" s="243">
        <f>U204*H204</f>
        <v>0</v>
      </c>
      <c r="W204" s="243">
        <v>0</v>
      </c>
      <c r="X204" s="244">
        <f>W204*H204</f>
        <v>0</v>
      </c>
      <c r="Y204" s="37"/>
      <c r="Z204" s="37"/>
      <c r="AA204" s="37"/>
      <c r="AB204" s="37"/>
      <c r="AC204" s="37"/>
      <c r="AD204" s="37"/>
      <c r="AE204" s="37"/>
      <c r="AR204" s="245" t="s">
        <v>287</v>
      </c>
      <c r="AT204" s="245" t="s">
        <v>194</v>
      </c>
      <c r="AU204" s="245" t="s">
        <v>90</v>
      </c>
      <c r="AY204" s="16" t="s">
        <v>192</v>
      </c>
      <c r="BE204" s="246">
        <f>IF(O204="základní",K204,0)</f>
        <v>0</v>
      </c>
      <c r="BF204" s="246">
        <f>IF(O204="snížená",K204,0)</f>
        <v>0</v>
      </c>
      <c r="BG204" s="246">
        <f>IF(O204="zákl. přenesená",K204,0)</f>
        <v>0</v>
      </c>
      <c r="BH204" s="246">
        <f>IF(O204="sníž. přenesená",K204,0)</f>
        <v>0</v>
      </c>
      <c r="BI204" s="246">
        <f>IF(O204="nulová",K204,0)</f>
        <v>0</v>
      </c>
      <c r="BJ204" s="16" t="s">
        <v>88</v>
      </c>
      <c r="BK204" s="246">
        <f>ROUND(P204*H204,2)</f>
        <v>0</v>
      </c>
      <c r="BL204" s="16" t="s">
        <v>287</v>
      </c>
      <c r="BM204" s="245" t="s">
        <v>327</v>
      </c>
    </row>
    <row r="205" s="2" customFormat="1">
      <c r="A205" s="37"/>
      <c r="B205" s="38"/>
      <c r="C205" s="39"/>
      <c r="D205" s="247" t="s">
        <v>201</v>
      </c>
      <c r="E205" s="39"/>
      <c r="F205" s="248" t="s">
        <v>328</v>
      </c>
      <c r="G205" s="39"/>
      <c r="H205" s="39"/>
      <c r="I205" s="249"/>
      <c r="J205" s="249"/>
      <c r="K205" s="39"/>
      <c r="L205" s="39"/>
      <c r="M205" s="43"/>
      <c r="N205" s="250"/>
      <c r="O205" s="251"/>
      <c r="P205" s="90"/>
      <c r="Q205" s="90"/>
      <c r="R205" s="90"/>
      <c r="S205" s="90"/>
      <c r="T205" s="90"/>
      <c r="U205" s="90"/>
      <c r="V205" s="90"/>
      <c r="W205" s="90"/>
      <c r="X205" s="91"/>
      <c r="Y205" s="37"/>
      <c r="Z205" s="37"/>
      <c r="AA205" s="37"/>
      <c r="AB205" s="37"/>
      <c r="AC205" s="37"/>
      <c r="AD205" s="37"/>
      <c r="AE205" s="37"/>
      <c r="AT205" s="16" t="s">
        <v>201</v>
      </c>
      <c r="AU205" s="16" t="s">
        <v>90</v>
      </c>
    </row>
    <row r="206" s="2" customFormat="1">
      <c r="A206" s="37"/>
      <c r="B206" s="38"/>
      <c r="C206" s="39"/>
      <c r="D206" s="252" t="s">
        <v>203</v>
      </c>
      <c r="E206" s="39"/>
      <c r="F206" s="253" t="s">
        <v>329</v>
      </c>
      <c r="G206" s="39"/>
      <c r="H206" s="39"/>
      <c r="I206" s="249"/>
      <c r="J206" s="249"/>
      <c r="K206" s="39"/>
      <c r="L206" s="39"/>
      <c r="M206" s="43"/>
      <c r="N206" s="250"/>
      <c r="O206" s="251"/>
      <c r="P206" s="90"/>
      <c r="Q206" s="90"/>
      <c r="R206" s="90"/>
      <c r="S206" s="90"/>
      <c r="T206" s="90"/>
      <c r="U206" s="90"/>
      <c r="V206" s="90"/>
      <c r="W206" s="90"/>
      <c r="X206" s="91"/>
      <c r="Y206" s="37"/>
      <c r="Z206" s="37"/>
      <c r="AA206" s="37"/>
      <c r="AB206" s="37"/>
      <c r="AC206" s="37"/>
      <c r="AD206" s="37"/>
      <c r="AE206" s="37"/>
      <c r="AT206" s="16" t="s">
        <v>203</v>
      </c>
      <c r="AU206" s="16" t="s">
        <v>90</v>
      </c>
    </row>
    <row r="207" s="13" customFormat="1">
      <c r="A207" s="13"/>
      <c r="B207" s="254"/>
      <c r="C207" s="255"/>
      <c r="D207" s="252" t="s">
        <v>205</v>
      </c>
      <c r="E207" s="256" t="s">
        <v>1</v>
      </c>
      <c r="F207" s="257" t="s">
        <v>330</v>
      </c>
      <c r="G207" s="255"/>
      <c r="H207" s="258">
        <v>16</v>
      </c>
      <c r="I207" s="259"/>
      <c r="J207" s="259"/>
      <c r="K207" s="255"/>
      <c r="L207" s="255"/>
      <c r="M207" s="260"/>
      <c r="N207" s="261"/>
      <c r="O207" s="262"/>
      <c r="P207" s="262"/>
      <c r="Q207" s="262"/>
      <c r="R207" s="262"/>
      <c r="S207" s="262"/>
      <c r="T207" s="262"/>
      <c r="U207" s="262"/>
      <c r="V207" s="262"/>
      <c r="W207" s="262"/>
      <c r="X207" s="263"/>
      <c r="Y207" s="13"/>
      <c r="Z207" s="13"/>
      <c r="AA207" s="13"/>
      <c r="AB207" s="13"/>
      <c r="AC207" s="13"/>
      <c r="AD207" s="13"/>
      <c r="AE207" s="13"/>
      <c r="AT207" s="264" t="s">
        <v>205</v>
      </c>
      <c r="AU207" s="264" t="s">
        <v>90</v>
      </c>
      <c r="AV207" s="13" t="s">
        <v>90</v>
      </c>
      <c r="AW207" s="13" t="s">
        <v>5</v>
      </c>
      <c r="AX207" s="13" t="s">
        <v>88</v>
      </c>
      <c r="AY207" s="264" t="s">
        <v>192</v>
      </c>
    </row>
    <row r="208" s="2" customFormat="1" ht="24.15" customHeight="1">
      <c r="A208" s="37"/>
      <c r="B208" s="38"/>
      <c r="C208" s="276" t="s">
        <v>8</v>
      </c>
      <c r="D208" s="276" t="s">
        <v>261</v>
      </c>
      <c r="E208" s="277" t="s">
        <v>331</v>
      </c>
      <c r="F208" s="278" t="s">
        <v>332</v>
      </c>
      <c r="G208" s="279" t="s">
        <v>314</v>
      </c>
      <c r="H208" s="280">
        <v>11</v>
      </c>
      <c r="I208" s="281"/>
      <c r="J208" s="282"/>
      <c r="K208" s="283">
        <f>ROUND(P208*H208,2)</f>
        <v>0</v>
      </c>
      <c r="L208" s="278" t="s">
        <v>1</v>
      </c>
      <c r="M208" s="284"/>
      <c r="N208" s="285" t="s">
        <v>1</v>
      </c>
      <c r="O208" s="241" t="s">
        <v>43</v>
      </c>
      <c r="P208" s="242">
        <f>I208+J208</f>
        <v>0</v>
      </c>
      <c r="Q208" s="242">
        <f>ROUND(I208*H208,2)</f>
        <v>0</v>
      </c>
      <c r="R208" s="242">
        <f>ROUND(J208*H208,2)</f>
        <v>0</v>
      </c>
      <c r="S208" s="90"/>
      <c r="T208" s="243">
        <f>S208*H208</f>
        <v>0</v>
      </c>
      <c r="U208" s="243">
        <v>0.00564</v>
      </c>
      <c r="V208" s="243">
        <f>U208*H208</f>
        <v>0.062039999999999998</v>
      </c>
      <c r="W208" s="243">
        <v>0</v>
      </c>
      <c r="X208" s="244">
        <f>W208*H208</f>
        <v>0</v>
      </c>
      <c r="Y208" s="37"/>
      <c r="Z208" s="37"/>
      <c r="AA208" s="37"/>
      <c r="AB208" s="37"/>
      <c r="AC208" s="37"/>
      <c r="AD208" s="37"/>
      <c r="AE208" s="37"/>
      <c r="AR208" s="245" t="s">
        <v>302</v>
      </c>
      <c r="AT208" s="245" t="s">
        <v>261</v>
      </c>
      <c r="AU208" s="245" t="s">
        <v>90</v>
      </c>
      <c r="AY208" s="16" t="s">
        <v>192</v>
      </c>
      <c r="BE208" s="246">
        <f>IF(O208="základní",K208,0)</f>
        <v>0</v>
      </c>
      <c r="BF208" s="246">
        <f>IF(O208="snížená",K208,0)</f>
        <v>0</v>
      </c>
      <c r="BG208" s="246">
        <f>IF(O208="zákl. přenesená",K208,0)</f>
        <v>0</v>
      </c>
      <c r="BH208" s="246">
        <f>IF(O208="sníž. přenesená",K208,0)</f>
        <v>0</v>
      </c>
      <c r="BI208" s="246">
        <f>IF(O208="nulová",K208,0)</f>
        <v>0</v>
      </c>
      <c r="BJ208" s="16" t="s">
        <v>88</v>
      </c>
      <c r="BK208" s="246">
        <f>ROUND(P208*H208,2)</f>
        <v>0</v>
      </c>
      <c r="BL208" s="16" t="s">
        <v>287</v>
      </c>
      <c r="BM208" s="245" t="s">
        <v>333</v>
      </c>
    </row>
    <row r="209" s="2" customFormat="1" ht="16.5" customHeight="1">
      <c r="A209" s="37"/>
      <c r="B209" s="38"/>
      <c r="C209" s="276" t="s">
        <v>334</v>
      </c>
      <c r="D209" s="276" t="s">
        <v>261</v>
      </c>
      <c r="E209" s="277" t="s">
        <v>335</v>
      </c>
      <c r="F209" s="278" t="s">
        <v>336</v>
      </c>
      <c r="G209" s="279" t="s">
        <v>314</v>
      </c>
      <c r="H209" s="280">
        <v>22</v>
      </c>
      <c r="I209" s="281"/>
      <c r="J209" s="282"/>
      <c r="K209" s="283">
        <f>ROUND(P209*H209,2)</f>
        <v>0</v>
      </c>
      <c r="L209" s="278" t="s">
        <v>1</v>
      </c>
      <c r="M209" s="284"/>
      <c r="N209" s="285" t="s">
        <v>1</v>
      </c>
      <c r="O209" s="241" t="s">
        <v>43</v>
      </c>
      <c r="P209" s="242">
        <f>I209+J209</f>
        <v>0</v>
      </c>
      <c r="Q209" s="242">
        <f>ROUND(I209*H209,2)</f>
        <v>0</v>
      </c>
      <c r="R209" s="242">
        <f>ROUND(J209*H209,2)</f>
        <v>0</v>
      </c>
      <c r="S209" s="90"/>
      <c r="T209" s="243">
        <f>S209*H209</f>
        <v>0</v>
      </c>
      <c r="U209" s="243">
        <v>0</v>
      </c>
      <c r="V209" s="243">
        <f>U209*H209</f>
        <v>0</v>
      </c>
      <c r="W209" s="243">
        <v>0</v>
      </c>
      <c r="X209" s="244">
        <f>W209*H209</f>
        <v>0</v>
      </c>
      <c r="Y209" s="37"/>
      <c r="Z209" s="37"/>
      <c r="AA209" s="37"/>
      <c r="AB209" s="37"/>
      <c r="AC209" s="37"/>
      <c r="AD209" s="37"/>
      <c r="AE209" s="37"/>
      <c r="AR209" s="245" t="s">
        <v>302</v>
      </c>
      <c r="AT209" s="245" t="s">
        <v>261</v>
      </c>
      <c r="AU209" s="245" t="s">
        <v>90</v>
      </c>
      <c r="AY209" s="16" t="s">
        <v>192</v>
      </c>
      <c r="BE209" s="246">
        <f>IF(O209="základní",K209,0)</f>
        <v>0</v>
      </c>
      <c r="BF209" s="246">
        <f>IF(O209="snížená",K209,0)</f>
        <v>0</v>
      </c>
      <c r="BG209" s="246">
        <f>IF(O209="zákl. přenesená",K209,0)</f>
        <v>0</v>
      </c>
      <c r="BH209" s="246">
        <f>IF(O209="sníž. přenesená",K209,0)</f>
        <v>0</v>
      </c>
      <c r="BI209" s="246">
        <f>IF(O209="nulová",K209,0)</f>
        <v>0</v>
      </c>
      <c r="BJ209" s="16" t="s">
        <v>88</v>
      </c>
      <c r="BK209" s="246">
        <f>ROUND(P209*H209,2)</f>
        <v>0</v>
      </c>
      <c r="BL209" s="16" t="s">
        <v>287</v>
      </c>
      <c r="BM209" s="245" t="s">
        <v>337</v>
      </c>
    </row>
    <row r="210" s="13" customFormat="1">
      <c r="A210" s="13"/>
      <c r="B210" s="254"/>
      <c r="C210" s="255"/>
      <c r="D210" s="252" t="s">
        <v>205</v>
      </c>
      <c r="E210" s="256" t="s">
        <v>1</v>
      </c>
      <c r="F210" s="257" t="s">
        <v>338</v>
      </c>
      <c r="G210" s="255"/>
      <c r="H210" s="258">
        <v>22</v>
      </c>
      <c r="I210" s="259"/>
      <c r="J210" s="259"/>
      <c r="K210" s="255"/>
      <c r="L210" s="255"/>
      <c r="M210" s="260"/>
      <c r="N210" s="261"/>
      <c r="O210" s="262"/>
      <c r="P210" s="262"/>
      <c r="Q210" s="262"/>
      <c r="R210" s="262"/>
      <c r="S210" s="262"/>
      <c r="T210" s="262"/>
      <c r="U210" s="262"/>
      <c r="V210" s="262"/>
      <c r="W210" s="262"/>
      <c r="X210" s="263"/>
      <c r="Y210" s="13"/>
      <c r="Z210" s="13"/>
      <c r="AA210" s="13"/>
      <c r="AB210" s="13"/>
      <c r="AC210" s="13"/>
      <c r="AD210" s="13"/>
      <c r="AE210" s="13"/>
      <c r="AT210" s="264" t="s">
        <v>205</v>
      </c>
      <c r="AU210" s="264" t="s">
        <v>90</v>
      </c>
      <c r="AV210" s="13" t="s">
        <v>90</v>
      </c>
      <c r="AW210" s="13" t="s">
        <v>5</v>
      </c>
      <c r="AX210" s="13" t="s">
        <v>88</v>
      </c>
      <c r="AY210" s="264" t="s">
        <v>192</v>
      </c>
    </row>
    <row r="211" s="2" customFormat="1" ht="49.05" customHeight="1">
      <c r="A211" s="37"/>
      <c r="B211" s="38"/>
      <c r="C211" s="233" t="s">
        <v>339</v>
      </c>
      <c r="D211" s="233" t="s">
        <v>194</v>
      </c>
      <c r="E211" s="234" t="s">
        <v>340</v>
      </c>
      <c r="F211" s="235" t="s">
        <v>341</v>
      </c>
      <c r="G211" s="236" t="s">
        <v>237</v>
      </c>
      <c r="H211" s="237">
        <v>16</v>
      </c>
      <c r="I211" s="238"/>
      <c r="J211" s="238"/>
      <c r="K211" s="239">
        <f>ROUND(P211*H211,2)</f>
        <v>0</v>
      </c>
      <c r="L211" s="235" t="s">
        <v>198</v>
      </c>
      <c r="M211" s="43"/>
      <c r="N211" s="240" t="s">
        <v>1</v>
      </c>
      <c r="O211" s="241" t="s">
        <v>43</v>
      </c>
      <c r="P211" s="242">
        <f>I211+J211</f>
        <v>0</v>
      </c>
      <c r="Q211" s="242">
        <f>ROUND(I211*H211,2)</f>
        <v>0</v>
      </c>
      <c r="R211" s="242">
        <f>ROUND(J211*H211,2)</f>
        <v>0</v>
      </c>
      <c r="S211" s="90"/>
      <c r="T211" s="243">
        <f>S211*H211</f>
        <v>0</v>
      </c>
      <c r="U211" s="243">
        <v>0.00021000000000000001</v>
      </c>
      <c r="V211" s="243">
        <f>U211*H211</f>
        <v>0.0033600000000000001</v>
      </c>
      <c r="W211" s="243">
        <v>0</v>
      </c>
      <c r="X211" s="244">
        <f>W211*H211</f>
        <v>0</v>
      </c>
      <c r="Y211" s="37"/>
      <c r="Z211" s="37"/>
      <c r="AA211" s="37"/>
      <c r="AB211" s="37"/>
      <c r="AC211" s="37"/>
      <c r="AD211" s="37"/>
      <c r="AE211" s="37"/>
      <c r="AR211" s="245" t="s">
        <v>287</v>
      </c>
      <c r="AT211" s="245" t="s">
        <v>194</v>
      </c>
      <c r="AU211" s="245" t="s">
        <v>90</v>
      </c>
      <c r="AY211" s="16" t="s">
        <v>192</v>
      </c>
      <c r="BE211" s="246">
        <f>IF(O211="základní",K211,0)</f>
        <v>0</v>
      </c>
      <c r="BF211" s="246">
        <f>IF(O211="snížená",K211,0)</f>
        <v>0</v>
      </c>
      <c r="BG211" s="246">
        <f>IF(O211="zákl. přenesená",K211,0)</f>
        <v>0</v>
      </c>
      <c r="BH211" s="246">
        <f>IF(O211="sníž. přenesená",K211,0)</f>
        <v>0</v>
      </c>
      <c r="BI211" s="246">
        <f>IF(O211="nulová",K211,0)</f>
        <v>0</v>
      </c>
      <c r="BJ211" s="16" t="s">
        <v>88</v>
      </c>
      <c r="BK211" s="246">
        <f>ROUND(P211*H211,2)</f>
        <v>0</v>
      </c>
      <c r="BL211" s="16" t="s">
        <v>287</v>
      </c>
      <c r="BM211" s="245" t="s">
        <v>342</v>
      </c>
    </row>
    <row r="212" s="2" customFormat="1">
      <c r="A212" s="37"/>
      <c r="B212" s="38"/>
      <c r="C212" s="39"/>
      <c r="D212" s="247" t="s">
        <v>201</v>
      </c>
      <c r="E212" s="39"/>
      <c r="F212" s="248" t="s">
        <v>343</v>
      </c>
      <c r="G212" s="39"/>
      <c r="H212" s="39"/>
      <c r="I212" s="249"/>
      <c r="J212" s="249"/>
      <c r="K212" s="39"/>
      <c r="L212" s="39"/>
      <c r="M212" s="43"/>
      <c r="N212" s="250"/>
      <c r="O212" s="251"/>
      <c r="P212" s="90"/>
      <c r="Q212" s="90"/>
      <c r="R212" s="90"/>
      <c r="S212" s="90"/>
      <c r="T212" s="90"/>
      <c r="U212" s="90"/>
      <c r="V212" s="90"/>
      <c r="W212" s="90"/>
      <c r="X212" s="91"/>
      <c r="Y212" s="37"/>
      <c r="Z212" s="37"/>
      <c r="AA212" s="37"/>
      <c r="AB212" s="37"/>
      <c r="AC212" s="37"/>
      <c r="AD212" s="37"/>
      <c r="AE212" s="37"/>
      <c r="AT212" s="16" t="s">
        <v>201</v>
      </c>
      <c r="AU212" s="16" t="s">
        <v>90</v>
      </c>
    </row>
    <row r="213" s="2" customFormat="1">
      <c r="A213" s="37"/>
      <c r="B213" s="38"/>
      <c r="C213" s="39"/>
      <c r="D213" s="252" t="s">
        <v>203</v>
      </c>
      <c r="E213" s="39"/>
      <c r="F213" s="253" t="s">
        <v>329</v>
      </c>
      <c r="G213" s="39"/>
      <c r="H213" s="39"/>
      <c r="I213" s="249"/>
      <c r="J213" s="249"/>
      <c r="K213" s="39"/>
      <c r="L213" s="39"/>
      <c r="M213" s="43"/>
      <c r="N213" s="250"/>
      <c r="O213" s="251"/>
      <c r="P213" s="90"/>
      <c r="Q213" s="90"/>
      <c r="R213" s="90"/>
      <c r="S213" s="90"/>
      <c r="T213" s="90"/>
      <c r="U213" s="90"/>
      <c r="V213" s="90"/>
      <c r="W213" s="90"/>
      <c r="X213" s="91"/>
      <c r="Y213" s="37"/>
      <c r="Z213" s="37"/>
      <c r="AA213" s="37"/>
      <c r="AB213" s="37"/>
      <c r="AC213" s="37"/>
      <c r="AD213" s="37"/>
      <c r="AE213" s="37"/>
      <c r="AT213" s="16" t="s">
        <v>203</v>
      </c>
      <c r="AU213" s="16" t="s">
        <v>90</v>
      </c>
    </row>
    <row r="214" s="13" customFormat="1">
      <c r="A214" s="13"/>
      <c r="B214" s="254"/>
      <c r="C214" s="255"/>
      <c r="D214" s="252" t="s">
        <v>205</v>
      </c>
      <c r="E214" s="256" t="s">
        <v>1</v>
      </c>
      <c r="F214" s="257" t="s">
        <v>344</v>
      </c>
      <c r="G214" s="255"/>
      <c r="H214" s="258">
        <v>16</v>
      </c>
      <c r="I214" s="259"/>
      <c r="J214" s="259"/>
      <c r="K214" s="255"/>
      <c r="L214" s="255"/>
      <c r="M214" s="260"/>
      <c r="N214" s="261"/>
      <c r="O214" s="262"/>
      <c r="P214" s="262"/>
      <c r="Q214" s="262"/>
      <c r="R214" s="262"/>
      <c r="S214" s="262"/>
      <c r="T214" s="262"/>
      <c r="U214" s="262"/>
      <c r="V214" s="262"/>
      <c r="W214" s="262"/>
      <c r="X214" s="263"/>
      <c r="Y214" s="13"/>
      <c r="Z214" s="13"/>
      <c r="AA214" s="13"/>
      <c r="AB214" s="13"/>
      <c r="AC214" s="13"/>
      <c r="AD214" s="13"/>
      <c r="AE214" s="13"/>
      <c r="AT214" s="264" t="s">
        <v>205</v>
      </c>
      <c r="AU214" s="264" t="s">
        <v>90</v>
      </c>
      <c r="AV214" s="13" t="s">
        <v>90</v>
      </c>
      <c r="AW214" s="13" t="s">
        <v>5</v>
      </c>
      <c r="AX214" s="13" t="s">
        <v>88</v>
      </c>
      <c r="AY214" s="264" t="s">
        <v>192</v>
      </c>
    </row>
    <row r="215" s="2" customFormat="1" ht="24.15" customHeight="1">
      <c r="A215" s="37"/>
      <c r="B215" s="38"/>
      <c r="C215" s="276" t="s">
        <v>345</v>
      </c>
      <c r="D215" s="276" t="s">
        <v>261</v>
      </c>
      <c r="E215" s="277" t="s">
        <v>346</v>
      </c>
      <c r="F215" s="278" t="s">
        <v>347</v>
      </c>
      <c r="G215" s="279" t="s">
        <v>237</v>
      </c>
      <c r="H215" s="280">
        <v>16</v>
      </c>
      <c r="I215" s="281"/>
      <c r="J215" s="282"/>
      <c r="K215" s="283">
        <f>ROUND(P215*H215,2)</f>
        <v>0</v>
      </c>
      <c r="L215" s="278" t="s">
        <v>1</v>
      </c>
      <c r="M215" s="284"/>
      <c r="N215" s="285" t="s">
        <v>1</v>
      </c>
      <c r="O215" s="241" t="s">
        <v>43</v>
      </c>
      <c r="P215" s="242">
        <f>I215+J215</f>
        <v>0</v>
      </c>
      <c r="Q215" s="242">
        <f>ROUND(I215*H215,2)</f>
        <v>0</v>
      </c>
      <c r="R215" s="242">
        <f>ROUND(J215*H215,2)</f>
        <v>0</v>
      </c>
      <c r="S215" s="90"/>
      <c r="T215" s="243">
        <f>S215*H215</f>
        <v>0</v>
      </c>
      <c r="U215" s="243">
        <v>0.0124</v>
      </c>
      <c r="V215" s="243">
        <f>U215*H215</f>
        <v>0.19839999999999999</v>
      </c>
      <c r="W215" s="243">
        <v>0</v>
      </c>
      <c r="X215" s="244">
        <f>W215*H215</f>
        <v>0</v>
      </c>
      <c r="Y215" s="37"/>
      <c r="Z215" s="37"/>
      <c r="AA215" s="37"/>
      <c r="AB215" s="37"/>
      <c r="AC215" s="37"/>
      <c r="AD215" s="37"/>
      <c r="AE215" s="37"/>
      <c r="AR215" s="245" t="s">
        <v>302</v>
      </c>
      <c r="AT215" s="245" t="s">
        <v>261</v>
      </c>
      <c r="AU215" s="245" t="s">
        <v>90</v>
      </c>
      <c r="AY215" s="16" t="s">
        <v>192</v>
      </c>
      <c r="BE215" s="246">
        <f>IF(O215="základní",K215,0)</f>
        <v>0</v>
      </c>
      <c r="BF215" s="246">
        <f>IF(O215="snížená",K215,0)</f>
        <v>0</v>
      </c>
      <c r="BG215" s="246">
        <f>IF(O215="zákl. přenesená",K215,0)</f>
        <v>0</v>
      </c>
      <c r="BH215" s="246">
        <f>IF(O215="sníž. přenesená",K215,0)</f>
        <v>0</v>
      </c>
      <c r="BI215" s="246">
        <f>IF(O215="nulová",K215,0)</f>
        <v>0</v>
      </c>
      <c r="BJ215" s="16" t="s">
        <v>88</v>
      </c>
      <c r="BK215" s="246">
        <f>ROUND(P215*H215,2)</f>
        <v>0</v>
      </c>
      <c r="BL215" s="16" t="s">
        <v>287</v>
      </c>
      <c r="BM215" s="245" t="s">
        <v>348</v>
      </c>
    </row>
    <row r="216" s="2" customFormat="1" ht="16.5" customHeight="1">
      <c r="A216" s="37"/>
      <c r="B216" s="38"/>
      <c r="C216" s="276" t="s">
        <v>349</v>
      </c>
      <c r="D216" s="276" t="s">
        <v>261</v>
      </c>
      <c r="E216" s="277" t="s">
        <v>350</v>
      </c>
      <c r="F216" s="278" t="s">
        <v>351</v>
      </c>
      <c r="G216" s="279" t="s">
        <v>314</v>
      </c>
      <c r="H216" s="280">
        <v>594</v>
      </c>
      <c r="I216" s="281"/>
      <c r="J216" s="282"/>
      <c r="K216" s="283">
        <f>ROUND(P216*H216,2)</f>
        <v>0</v>
      </c>
      <c r="L216" s="278" t="s">
        <v>1</v>
      </c>
      <c r="M216" s="284"/>
      <c r="N216" s="285" t="s">
        <v>1</v>
      </c>
      <c r="O216" s="241" t="s">
        <v>43</v>
      </c>
      <c r="P216" s="242">
        <f>I216+J216</f>
        <v>0</v>
      </c>
      <c r="Q216" s="242">
        <f>ROUND(I216*H216,2)</f>
        <v>0</v>
      </c>
      <c r="R216" s="242">
        <f>ROUND(J216*H216,2)</f>
        <v>0</v>
      </c>
      <c r="S216" s="90"/>
      <c r="T216" s="243">
        <f>S216*H216</f>
        <v>0</v>
      </c>
      <c r="U216" s="243">
        <v>0</v>
      </c>
      <c r="V216" s="243">
        <f>U216*H216</f>
        <v>0</v>
      </c>
      <c r="W216" s="243">
        <v>0</v>
      </c>
      <c r="X216" s="244">
        <f>W216*H216</f>
        <v>0</v>
      </c>
      <c r="Y216" s="37"/>
      <c r="Z216" s="37"/>
      <c r="AA216" s="37"/>
      <c r="AB216" s="37"/>
      <c r="AC216" s="37"/>
      <c r="AD216" s="37"/>
      <c r="AE216" s="37"/>
      <c r="AR216" s="245" t="s">
        <v>302</v>
      </c>
      <c r="AT216" s="245" t="s">
        <v>261</v>
      </c>
      <c r="AU216" s="245" t="s">
        <v>90</v>
      </c>
      <c r="AY216" s="16" t="s">
        <v>192</v>
      </c>
      <c r="BE216" s="246">
        <f>IF(O216="základní",K216,0)</f>
        <v>0</v>
      </c>
      <c r="BF216" s="246">
        <f>IF(O216="snížená",K216,0)</f>
        <v>0</v>
      </c>
      <c r="BG216" s="246">
        <f>IF(O216="zákl. přenesená",K216,0)</f>
        <v>0</v>
      </c>
      <c r="BH216" s="246">
        <f>IF(O216="sníž. přenesená",K216,0)</f>
        <v>0</v>
      </c>
      <c r="BI216" s="246">
        <f>IF(O216="nulová",K216,0)</f>
        <v>0</v>
      </c>
      <c r="BJ216" s="16" t="s">
        <v>88</v>
      </c>
      <c r="BK216" s="246">
        <f>ROUND(P216*H216,2)</f>
        <v>0</v>
      </c>
      <c r="BL216" s="16" t="s">
        <v>287</v>
      </c>
      <c r="BM216" s="245" t="s">
        <v>352</v>
      </c>
    </row>
    <row r="217" s="2" customFormat="1" ht="21.75" customHeight="1">
      <c r="A217" s="37"/>
      <c r="B217" s="38"/>
      <c r="C217" s="276" t="s">
        <v>353</v>
      </c>
      <c r="D217" s="276" t="s">
        <v>261</v>
      </c>
      <c r="E217" s="277" t="s">
        <v>354</v>
      </c>
      <c r="F217" s="278" t="s">
        <v>355</v>
      </c>
      <c r="G217" s="279" t="s">
        <v>286</v>
      </c>
      <c r="H217" s="280">
        <v>16</v>
      </c>
      <c r="I217" s="281"/>
      <c r="J217" s="282"/>
      <c r="K217" s="283">
        <f>ROUND(P217*H217,2)</f>
        <v>0</v>
      </c>
      <c r="L217" s="278" t="s">
        <v>1</v>
      </c>
      <c r="M217" s="284"/>
      <c r="N217" s="285" t="s">
        <v>1</v>
      </c>
      <c r="O217" s="241" t="s">
        <v>43</v>
      </c>
      <c r="P217" s="242">
        <f>I217+J217</f>
        <v>0</v>
      </c>
      <c r="Q217" s="242">
        <f>ROUND(I217*H217,2)</f>
        <v>0</v>
      </c>
      <c r="R217" s="242">
        <f>ROUND(J217*H217,2)</f>
        <v>0</v>
      </c>
      <c r="S217" s="90"/>
      <c r="T217" s="243">
        <f>S217*H217</f>
        <v>0</v>
      </c>
      <c r="U217" s="243">
        <v>0.00066</v>
      </c>
      <c r="V217" s="243">
        <f>U217*H217</f>
        <v>0.01056</v>
      </c>
      <c r="W217" s="243">
        <v>0</v>
      </c>
      <c r="X217" s="244">
        <f>W217*H217</f>
        <v>0</v>
      </c>
      <c r="Y217" s="37"/>
      <c r="Z217" s="37"/>
      <c r="AA217" s="37"/>
      <c r="AB217" s="37"/>
      <c r="AC217" s="37"/>
      <c r="AD217" s="37"/>
      <c r="AE217" s="37"/>
      <c r="AR217" s="245" t="s">
        <v>302</v>
      </c>
      <c r="AT217" s="245" t="s">
        <v>261</v>
      </c>
      <c r="AU217" s="245" t="s">
        <v>90</v>
      </c>
      <c r="AY217" s="16" t="s">
        <v>192</v>
      </c>
      <c r="BE217" s="246">
        <f>IF(O217="základní",K217,0)</f>
        <v>0</v>
      </c>
      <c r="BF217" s="246">
        <f>IF(O217="snížená",K217,0)</f>
        <v>0</v>
      </c>
      <c r="BG217" s="246">
        <f>IF(O217="zákl. přenesená",K217,0)</f>
        <v>0</v>
      </c>
      <c r="BH217" s="246">
        <f>IF(O217="sníž. přenesená",K217,0)</f>
        <v>0</v>
      </c>
      <c r="BI217" s="246">
        <f>IF(O217="nulová",K217,0)</f>
        <v>0</v>
      </c>
      <c r="BJ217" s="16" t="s">
        <v>88</v>
      </c>
      <c r="BK217" s="246">
        <f>ROUND(P217*H217,2)</f>
        <v>0</v>
      </c>
      <c r="BL217" s="16" t="s">
        <v>287</v>
      </c>
      <c r="BM217" s="245" t="s">
        <v>356</v>
      </c>
    </row>
    <row r="218" s="13" customFormat="1">
      <c r="A218" s="13"/>
      <c r="B218" s="254"/>
      <c r="C218" s="255"/>
      <c r="D218" s="252" t="s">
        <v>205</v>
      </c>
      <c r="E218" s="256" t="s">
        <v>1</v>
      </c>
      <c r="F218" s="257" t="s">
        <v>357</v>
      </c>
      <c r="G218" s="255"/>
      <c r="H218" s="258">
        <v>16</v>
      </c>
      <c r="I218" s="259"/>
      <c r="J218" s="259"/>
      <c r="K218" s="255"/>
      <c r="L218" s="255"/>
      <c r="M218" s="260"/>
      <c r="N218" s="261"/>
      <c r="O218" s="262"/>
      <c r="P218" s="262"/>
      <c r="Q218" s="262"/>
      <c r="R218" s="262"/>
      <c r="S218" s="262"/>
      <c r="T218" s="262"/>
      <c r="U218" s="262"/>
      <c r="V218" s="262"/>
      <c r="W218" s="262"/>
      <c r="X218" s="263"/>
      <c r="Y218" s="13"/>
      <c r="Z218" s="13"/>
      <c r="AA218" s="13"/>
      <c r="AB218" s="13"/>
      <c r="AC218" s="13"/>
      <c r="AD218" s="13"/>
      <c r="AE218" s="13"/>
      <c r="AT218" s="264" t="s">
        <v>205</v>
      </c>
      <c r="AU218" s="264" t="s">
        <v>90</v>
      </c>
      <c r="AV218" s="13" t="s">
        <v>90</v>
      </c>
      <c r="AW218" s="13" t="s">
        <v>5</v>
      </c>
      <c r="AX218" s="13" t="s">
        <v>88</v>
      </c>
      <c r="AY218" s="264" t="s">
        <v>192</v>
      </c>
    </row>
    <row r="219" s="2" customFormat="1" ht="49.05" customHeight="1">
      <c r="A219" s="37"/>
      <c r="B219" s="38"/>
      <c r="C219" s="233" t="s">
        <v>358</v>
      </c>
      <c r="D219" s="233" t="s">
        <v>194</v>
      </c>
      <c r="E219" s="234" t="s">
        <v>359</v>
      </c>
      <c r="F219" s="235" t="s">
        <v>360</v>
      </c>
      <c r="G219" s="236" t="s">
        <v>271</v>
      </c>
      <c r="H219" s="237">
        <v>9.3699999999999992</v>
      </c>
      <c r="I219" s="238"/>
      <c r="J219" s="238"/>
      <c r="K219" s="239">
        <f>ROUND(P219*H219,2)</f>
        <v>0</v>
      </c>
      <c r="L219" s="235" t="s">
        <v>198</v>
      </c>
      <c r="M219" s="43"/>
      <c r="N219" s="240" t="s">
        <v>1</v>
      </c>
      <c r="O219" s="241" t="s">
        <v>43</v>
      </c>
      <c r="P219" s="242">
        <f>I219+J219</f>
        <v>0</v>
      </c>
      <c r="Q219" s="242">
        <f>ROUND(I219*H219,2)</f>
        <v>0</v>
      </c>
      <c r="R219" s="242">
        <f>ROUND(J219*H219,2)</f>
        <v>0</v>
      </c>
      <c r="S219" s="90"/>
      <c r="T219" s="243">
        <f>S219*H219</f>
        <v>0</v>
      </c>
      <c r="U219" s="243">
        <v>0</v>
      </c>
      <c r="V219" s="243">
        <f>U219*H219</f>
        <v>0</v>
      </c>
      <c r="W219" s="243">
        <v>0</v>
      </c>
      <c r="X219" s="244">
        <f>W219*H219</f>
        <v>0</v>
      </c>
      <c r="Y219" s="37"/>
      <c r="Z219" s="37"/>
      <c r="AA219" s="37"/>
      <c r="AB219" s="37"/>
      <c r="AC219" s="37"/>
      <c r="AD219" s="37"/>
      <c r="AE219" s="37"/>
      <c r="AR219" s="245" t="s">
        <v>287</v>
      </c>
      <c r="AT219" s="245" t="s">
        <v>194</v>
      </c>
      <c r="AU219" s="245" t="s">
        <v>90</v>
      </c>
      <c r="AY219" s="16" t="s">
        <v>192</v>
      </c>
      <c r="BE219" s="246">
        <f>IF(O219="základní",K219,0)</f>
        <v>0</v>
      </c>
      <c r="BF219" s="246">
        <f>IF(O219="snížená",K219,0)</f>
        <v>0</v>
      </c>
      <c r="BG219" s="246">
        <f>IF(O219="zákl. přenesená",K219,0)</f>
        <v>0</v>
      </c>
      <c r="BH219" s="246">
        <f>IF(O219="sníž. přenesená",K219,0)</f>
        <v>0</v>
      </c>
      <c r="BI219" s="246">
        <f>IF(O219="nulová",K219,0)</f>
        <v>0</v>
      </c>
      <c r="BJ219" s="16" t="s">
        <v>88</v>
      </c>
      <c r="BK219" s="246">
        <f>ROUND(P219*H219,2)</f>
        <v>0</v>
      </c>
      <c r="BL219" s="16" t="s">
        <v>287</v>
      </c>
      <c r="BM219" s="245" t="s">
        <v>361</v>
      </c>
    </row>
    <row r="220" s="2" customFormat="1">
      <c r="A220" s="37"/>
      <c r="B220" s="38"/>
      <c r="C220" s="39"/>
      <c r="D220" s="247" t="s">
        <v>201</v>
      </c>
      <c r="E220" s="39"/>
      <c r="F220" s="248" t="s">
        <v>362</v>
      </c>
      <c r="G220" s="39"/>
      <c r="H220" s="39"/>
      <c r="I220" s="249"/>
      <c r="J220" s="249"/>
      <c r="K220" s="39"/>
      <c r="L220" s="39"/>
      <c r="M220" s="43"/>
      <c r="N220" s="250"/>
      <c r="O220" s="251"/>
      <c r="P220" s="90"/>
      <c r="Q220" s="90"/>
      <c r="R220" s="90"/>
      <c r="S220" s="90"/>
      <c r="T220" s="90"/>
      <c r="U220" s="90"/>
      <c r="V220" s="90"/>
      <c r="W220" s="90"/>
      <c r="X220" s="91"/>
      <c r="Y220" s="37"/>
      <c r="Z220" s="37"/>
      <c r="AA220" s="37"/>
      <c r="AB220" s="37"/>
      <c r="AC220" s="37"/>
      <c r="AD220" s="37"/>
      <c r="AE220" s="37"/>
      <c r="AT220" s="16" t="s">
        <v>201</v>
      </c>
      <c r="AU220" s="16" t="s">
        <v>90</v>
      </c>
    </row>
    <row r="221" s="2" customFormat="1">
      <c r="A221" s="37"/>
      <c r="B221" s="38"/>
      <c r="C221" s="39"/>
      <c r="D221" s="252" t="s">
        <v>203</v>
      </c>
      <c r="E221" s="39"/>
      <c r="F221" s="253" t="s">
        <v>363</v>
      </c>
      <c r="G221" s="39"/>
      <c r="H221" s="39"/>
      <c r="I221" s="249"/>
      <c r="J221" s="249"/>
      <c r="K221" s="39"/>
      <c r="L221" s="39"/>
      <c r="M221" s="43"/>
      <c r="N221" s="250"/>
      <c r="O221" s="251"/>
      <c r="P221" s="90"/>
      <c r="Q221" s="90"/>
      <c r="R221" s="90"/>
      <c r="S221" s="90"/>
      <c r="T221" s="90"/>
      <c r="U221" s="90"/>
      <c r="V221" s="90"/>
      <c r="W221" s="90"/>
      <c r="X221" s="91"/>
      <c r="Y221" s="37"/>
      <c r="Z221" s="37"/>
      <c r="AA221" s="37"/>
      <c r="AB221" s="37"/>
      <c r="AC221" s="37"/>
      <c r="AD221" s="37"/>
      <c r="AE221" s="37"/>
      <c r="AT221" s="16" t="s">
        <v>203</v>
      </c>
      <c r="AU221" s="16" t="s">
        <v>90</v>
      </c>
    </row>
    <row r="222" s="2" customFormat="1" ht="16.5" customHeight="1">
      <c r="A222" s="37"/>
      <c r="B222" s="38"/>
      <c r="C222" s="233" t="s">
        <v>364</v>
      </c>
      <c r="D222" s="233" t="s">
        <v>194</v>
      </c>
      <c r="E222" s="234" t="s">
        <v>365</v>
      </c>
      <c r="F222" s="235" t="s">
        <v>366</v>
      </c>
      <c r="G222" s="236" t="s">
        <v>314</v>
      </c>
      <c r="H222" s="237">
        <v>1</v>
      </c>
      <c r="I222" s="238"/>
      <c r="J222" s="238"/>
      <c r="K222" s="239">
        <f>ROUND(P222*H222,2)</f>
        <v>0</v>
      </c>
      <c r="L222" s="235" t="s">
        <v>1</v>
      </c>
      <c r="M222" s="43"/>
      <c r="N222" s="240" t="s">
        <v>1</v>
      </c>
      <c r="O222" s="241" t="s">
        <v>43</v>
      </c>
      <c r="P222" s="242">
        <f>I222+J222</f>
        <v>0</v>
      </c>
      <c r="Q222" s="242">
        <f>ROUND(I222*H222,2)</f>
        <v>0</v>
      </c>
      <c r="R222" s="242">
        <f>ROUND(J222*H222,2)</f>
        <v>0</v>
      </c>
      <c r="S222" s="90"/>
      <c r="T222" s="243">
        <f>S222*H222</f>
        <v>0</v>
      </c>
      <c r="U222" s="243">
        <v>0</v>
      </c>
      <c r="V222" s="243">
        <f>U222*H222</f>
        <v>0</v>
      </c>
      <c r="W222" s="243">
        <v>0</v>
      </c>
      <c r="X222" s="244">
        <f>W222*H222</f>
        <v>0</v>
      </c>
      <c r="Y222" s="37"/>
      <c r="Z222" s="37"/>
      <c r="AA222" s="37"/>
      <c r="AB222" s="37"/>
      <c r="AC222" s="37"/>
      <c r="AD222" s="37"/>
      <c r="AE222" s="37"/>
      <c r="AR222" s="245" t="s">
        <v>287</v>
      </c>
      <c r="AT222" s="245" t="s">
        <v>194</v>
      </c>
      <c r="AU222" s="245" t="s">
        <v>90</v>
      </c>
      <c r="AY222" s="16" t="s">
        <v>192</v>
      </c>
      <c r="BE222" s="246">
        <f>IF(O222="základní",K222,0)</f>
        <v>0</v>
      </c>
      <c r="BF222" s="246">
        <f>IF(O222="snížená",K222,0)</f>
        <v>0</v>
      </c>
      <c r="BG222" s="246">
        <f>IF(O222="zákl. přenesená",K222,0)</f>
        <v>0</v>
      </c>
      <c r="BH222" s="246">
        <f>IF(O222="sníž. přenesená",K222,0)</f>
        <v>0</v>
      </c>
      <c r="BI222" s="246">
        <f>IF(O222="nulová",K222,0)</f>
        <v>0</v>
      </c>
      <c r="BJ222" s="16" t="s">
        <v>88</v>
      </c>
      <c r="BK222" s="246">
        <f>ROUND(P222*H222,2)</f>
        <v>0</v>
      </c>
      <c r="BL222" s="16" t="s">
        <v>287</v>
      </c>
      <c r="BM222" s="245" t="s">
        <v>367</v>
      </c>
    </row>
    <row r="223" s="12" customFormat="1" ht="22.8" customHeight="1">
      <c r="A223" s="12"/>
      <c r="B223" s="216"/>
      <c r="C223" s="217"/>
      <c r="D223" s="218" t="s">
        <v>79</v>
      </c>
      <c r="E223" s="231" t="s">
        <v>368</v>
      </c>
      <c r="F223" s="231" t="s">
        <v>369</v>
      </c>
      <c r="G223" s="217"/>
      <c r="H223" s="217"/>
      <c r="I223" s="220"/>
      <c r="J223" s="220"/>
      <c r="K223" s="232">
        <f>BK223</f>
        <v>0</v>
      </c>
      <c r="L223" s="217"/>
      <c r="M223" s="222"/>
      <c r="N223" s="223"/>
      <c r="O223" s="224"/>
      <c r="P223" s="224"/>
      <c r="Q223" s="225">
        <f>SUM(Q224:Q259)</f>
        <v>0</v>
      </c>
      <c r="R223" s="225">
        <f>SUM(R224:R259)</f>
        <v>0</v>
      </c>
      <c r="S223" s="224"/>
      <c r="T223" s="226">
        <f>SUM(T224:T259)</f>
        <v>0</v>
      </c>
      <c r="U223" s="224"/>
      <c r="V223" s="226">
        <f>SUM(V224:V259)</f>
        <v>0.051950999999999997</v>
      </c>
      <c r="W223" s="224"/>
      <c r="X223" s="227">
        <f>SUM(X224:X259)</f>
        <v>0</v>
      </c>
      <c r="Y223" s="12"/>
      <c r="Z223" s="12"/>
      <c r="AA223" s="12"/>
      <c r="AB223" s="12"/>
      <c r="AC223" s="12"/>
      <c r="AD223" s="12"/>
      <c r="AE223" s="12"/>
      <c r="AR223" s="228" t="s">
        <v>90</v>
      </c>
      <c r="AT223" s="229" t="s">
        <v>79</v>
      </c>
      <c r="AU223" s="229" t="s">
        <v>88</v>
      </c>
      <c r="AY223" s="228" t="s">
        <v>192</v>
      </c>
      <c r="BK223" s="230">
        <f>SUM(BK224:BK259)</f>
        <v>0</v>
      </c>
    </row>
    <row r="224" s="2" customFormat="1" ht="24.15" customHeight="1">
      <c r="A224" s="37"/>
      <c r="B224" s="38"/>
      <c r="C224" s="233" t="s">
        <v>370</v>
      </c>
      <c r="D224" s="233" t="s">
        <v>194</v>
      </c>
      <c r="E224" s="234" t="s">
        <v>371</v>
      </c>
      <c r="F224" s="235" t="s">
        <v>372</v>
      </c>
      <c r="G224" s="236" t="s">
        <v>237</v>
      </c>
      <c r="H224" s="237">
        <v>26.57</v>
      </c>
      <c r="I224" s="238"/>
      <c r="J224" s="238"/>
      <c r="K224" s="239">
        <f>ROUND(P224*H224,2)</f>
        <v>0</v>
      </c>
      <c r="L224" s="235" t="s">
        <v>198</v>
      </c>
      <c r="M224" s="43"/>
      <c r="N224" s="240" t="s">
        <v>1</v>
      </c>
      <c r="O224" s="241" t="s">
        <v>43</v>
      </c>
      <c r="P224" s="242">
        <f>I224+J224</f>
        <v>0</v>
      </c>
      <c r="Q224" s="242">
        <f>ROUND(I224*H224,2)</f>
        <v>0</v>
      </c>
      <c r="R224" s="242">
        <f>ROUND(J224*H224,2)</f>
        <v>0</v>
      </c>
      <c r="S224" s="90"/>
      <c r="T224" s="243">
        <f>S224*H224</f>
        <v>0</v>
      </c>
      <c r="U224" s="243">
        <v>0.00014999999999999999</v>
      </c>
      <c r="V224" s="243">
        <f>U224*H224</f>
        <v>0.0039854999999999995</v>
      </c>
      <c r="W224" s="243">
        <v>0</v>
      </c>
      <c r="X224" s="244">
        <f>W224*H224</f>
        <v>0</v>
      </c>
      <c r="Y224" s="37"/>
      <c r="Z224" s="37"/>
      <c r="AA224" s="37"/>
      <c r="AB224" s="37"/>
      <c r="AC224" s="37"/>
      <c r="AD224" s="37"/>
      <c r="AE224" s="37"/>
      <c r="AR224" s="245" t="s">
        <v>287</v>
      </c>
      <c r="AT224" s="245" t="s">
        <v>194</v>
      </c>
      <c r="AU224" s="245" t="s">
        <v>90</v>
      </c>
      <c r="AY224" s="16" t="s">
        <v>192</v>
      </c>
      <c r="BE224" s="246">
        <f>IF(O224="základní",K224,0)</f>
        <v>0</v>
      </c>
      <c r="BF224" s="246">
        <f>IF(O224="snížená",K224,0)</f>
        <v>0</v>
      </c>
      <c r="BG224" s="246">
        <f>IF(O224="zákl. přenesená",K224,0)</f>
        <v>0</v>
      </c>
      <c r="BH224" s="246">
        <f>IF(O224="sníž. přenesená",K224,0)</f>
        <v>0</v>
      </c>
      <c r="BI224" s="246">
        <f>IF(O224="nulová",K224,0)</f>
        <v>0</v>
      </c>
      <c r="BJ224" s="16" t="s">
        <v>88</v>
      </c>
      <c r="BK224" s="246">
        <f>ROUND(P224*H224,2)</f>
        <v>0</v>
      </c>
      <c r="BL224" s="16" t="s">
        <v>287</v>
      </c>
      <c r="BM224" s="245" t="s">
        <v>373</v>
      </c>
    </row>
    <row r="225" s="2" customFormat="1">
      <c r="A225" s="37"/>
      <c r="B225" s="38"/>
      <c r="C225" s="39"/>
      <c r="D225" s="247" t="s">
        <v>201</v>
      </c>
      <c r="E225" s="39"/>
      <c r="F225" s="248" t="s">
        <v>374</v>
      </c>
      <c r="G225" s="39"/>
      <c r="H225" s="39"/>
      <c r="I225" s="249"/>
      <c r="J225" s="249"/>
      <c r="K225" s="39"/>
      <c r="L225" s="39"/>
      <c r="M225" s="43"/>
      <c r="N225" s="250"/>
      <c r="O225" s="251"/>
      <c r="P225" s="90"/>
      <c r="Q225" s="90"/>
      <c r="R225" s="90"/>
      <c r="S225" s="90"/>
      <c r="T225" s="90"/>
      <c r="U225" s="90"/>
      <c r="V225" s="90"/>
      <c r="W225" s="90"/>
      <c r="X225" s="91"/>
      <c r="Y225" s="37"/>
      <c r="Z225" s="37"/>
      <c r="AA225" s="37"/>
      <c r="AB225" s="37"/>
      <c r="AC225" s="37"/>
      <c r="AD225" s="37"/>
      <c r="AE225" s="37"/>
      <c r="AT225" s="16" t="s">
        <v>201</v>
      </c>
      <c r="AU225" s="16" t="s">
        <v>90</v>
      </c>
    </row>
    <row r="226" s="13" customFormat="1">
      <c r="A226" s="13"/>
      <c r="B226" s="254"/>
      <c r="C226" s="255"/>
      <c r="D226" s="252" t="s">
        <v>205</v>
      </c>
      <c r="E226" s="256" t="s">
        <v>1</v>
      </c>
      <c r="F226" s="257" t="s">
        <v>375</v>
      </c>
      <c r="G226" s="255"/>
      <c r="H226" s="258">
        <v>9.4499999999999993</v>
      </c>
      <c r="I226" s="259"/>
      <c r="J226" s="259"/>
      <c r="K226" s="255"/>
      <c r="L226" s="255"/>
      <c r="M226" s="260"/>
      <c r="N226" s="261"/>
      <c r="O226" s="262"/>
      <c r="P226" s="262"/>
      <c r="Q226" s="262"/>
      <c r="R226" s="262"/>
      <c r="S226" s="262"/>
      <c r="T226" s="262"/>
      <c r="U226" s="262"/>
      <c r="V226" s="262"/>
      <c r="W226" s="262"/>
      <c r="X226" s="263"/>
      <c r="Y226" s="13"/>
      <c r="Z226" s="13"/>
      <c r="AA226" s="13"/>
      <c r="AB226" s="13"/>
      <c r="AC226" s="13"/>
      <c r="AD226" s="13"/>
      <c r="AE226" s="13"/>
      <c r="AT226" s="264" t="s">
        <v>205</v>
      </c>
      <c r="AU226" s="264" t="s">
        <v>90</v>
      </c>
      <c r="AV226" s="13" t="s">
        <v>90</v>
      </c>
      <c r="AW226" s="13" t="s">
        <v>5</v>
      </c>
      <c r="AX226" s="13" t="s">
        <v>80</v>
      </c>
      <c r="AY226" s="264" t="s">
        <v>192</v>
      </c>
    </row>
    <row r="227" s="13" customFormat="1">
      <c r="A227" s="13"/>
      <c r="B227" s="254"/>
      <c r="C227" s="255"/>
      <c r="D227" s="252" t="s">
        <v>205</v>
      </c>
      <c r="E227" s="256" t="s">
        <v>1</v>
      </c>
      <c r="F227" s="257" t="s">
        <v>376</v>
      </c>
      <c r="G227" s="255"/>
      <c r="H227" s="258">
        <v>9.7799999999999994</v>
      </c>
      <c r="I227" s="259"/>
      <c r="J227" s="259"/>
      <c r="K227" s="255"/>
      <c r="L227" s="255"/>
      <c r="M227" s="260"/>
      <c r="N227" s="261"/>
      <c r="O227" s="262"/>
      <c r="P227" s="262"/>
      <c r="Q227" s="262"/>
      <c r="R227" s="262"/>
      <c r="S227" s="262"/>
      <c r="T227" s="262"/>
      <c r="U227" s="262"/>
      <c r="V227" s="262"/>
      <c r="W227" s="262"/>
      <c r="X227" s="263"/>
      <c r="Y227" s="13"/>
      <c r="Z227" s="13"/>
      <c r="AA227" s="13"/>
      <c r="AB227" s="13"/>
      <c r="AC227" s="13"/>
      <c r="AD227" s="13"/>
      <c r="AE227" s="13"/>
      <c r="AT227" s="264" t="s">
        <v>205</v>
      </c>
      <c r="AU227" s="264" t="s">
        <v>90</v>
      </c>
      <c r="AV227" s="13" t="s">
        <v>90</v>
      </c>
      <c r="AW227" s="13" t="s">
        <v>5</v>
      </c>
      <c r="AX227" s="13" t="s">
        <v>80</v>
      </c>
      <c r="AY227" s="264" t="s">
        <v>192</v>
      </c>
    </row>
    <row r="228" s="13" customFormat="1">
      <c r="A228" s="13"/>
      <c r="B228" s="254"/>
      <c r="C228" s="255"/>
      <c r="D228" s="252" t="s">
        <v>205</v>
      </c>
      <c r="E228" s="256" t="s">
        <v>1</v>
      </c>
      <c r="F228" s="257" t="s">
        <v>377</v>
      </c>
      <c r="G228" s="255"/>
      <c r="H228" s="258">
        <v>3.0800000000000001</v>
      </c>
      <c r="I228" s="259"/>
      <c r="J228" s="259"/>
      <c r="K228" s="255"/>
      <c r="L228" s="255"/>
      <c r="M228" s="260"/>
      <c r="N228" s="261"/>
      <c r="O228" s="262"/>
      <c r="P228" s="262"/>
      <c r="Q228" s="262"/>
      <c r="R228" s="262"/>
      <c r="S228" s="262"/>
      <c r="T228" s="262"/>
      <c r="U228" s="262"/>
      <c r="V228" s="262"/>
      <c r="W228" s="262"/>
      <c r="X228" s="263"/>
      <c r="Y228" s="13"/>
      <c r="Z228" s="13"/>
      <c r="AA228" s="13"/>
      <c r="AB228" s="13"/>
      <c r="AC228" s="13"/>
      <c r="AD228" s="13"/>
      <c r="AE228" s="13"/>
      <c r="AT228" s="264" t="s">
        <v>205</v>
      </c>
      <c r="AU228" s="264" t="s">
        <v>90</v>
      </c>
      <c r="AV228" s="13" t="s">
        <v>90</v>
      </c>
      <c r="AW228" s="13" t="s">
        <v>5</v>
      </c>
      <c r="AX228" s="13" t="s">
        <v>80</v>
      </c>
      <c r="AY228" s="264" t="s">
        <v>192</v>
      </c>
    </row>
    <row r="229" s="13" customFormat="1">
      <c r="A229" s="13"/>
      <c r="B229" s="254"/>
      <c r="C229" s="255"/>
      <c r="D229" s="252" t="s">
        <v>205</v>
      </c>
      <c r="E229" s="256" t="s">
        <v>1</v>
      </c>
      <c r="F229" s="257" t="s">
        <v>378</v>
      </c>
      <c r="G229" s="255"/>
      <c r="H229" s="258">
        <v>4.2599999999999998</v>
      </c>
      <c r="I229" s="259"/>
      <c r="J229" s="259"/>
      <c r="K229" s="255"/>
      <c r="L229" s="255"/>
      <c r="M229" s="260"/>
      <c r="N229" s="261"/>
      <c r="O229" s="262"/>
      <c r="P229" s="262"/>
      <c r="Q229" s="262"/>
      <c r="R229" s="262"/>
      <c r="S229" s="262"/>
      <c r="T229" s="262"/>
      <c r="U229" s="262"/>
      <c r="V229" s="262"/>
      <c r="W229" s="262"/>
      <c r="X229" s="263"/>
      <c r="Y229" s="13"/>
      <c r="Z229" s="13"/>
      <c r="AA229" s="13"/>
      <c r="AB229" s="13"/>
      <c r="AC229" s="13"/>
      <c r="AD229" s="13"/>
      <c r="AE229" s="13"/>
      <c r="AT229" s="264" t="s">
        <v>205</v>
      </c>
      <c r="AU229" s="264" t="s">
        <v>90</v>
      </c>
      <c r="AV229" s="13" t="s">
        <v>90</v>
      </c>
      <c r="AW229" s="13" t="s">
        <v>5</v>
      </c>
      <c r="AX229" s="13" t="s">
        <v>80</v>
      </c>
      <c r="AY229" s="264" t="s">
        <v>192</v>
      </c>
    </row>
    <row r="230" s="14" customFormat="1">
      <c r="A230" s="14"/>
      <c r="B230" s="265"/>
      <c r="C230" s="266"/>
      <c r="D230" s="252" t="s">
        <v>205</v>
      </c>
      <c r="E230" s="267" t="s">
        <v>1</v>
      </c>
      <c r="F230" s="268" t="s">
        <v>209</v>
      </c>
      <c r="G230" s="266"/>
      <c r="H230" s="269">
        <v>26.569999999999993</v>
      </c>
      <c r="I230" s="270"/>
      <c r="J230" s="270"/>
      <c r="K230" s="266"/>
      <c r="L230" s="266"/>
      <c r="M230" s="271"/>
      <c r="N230" s="272"/>
      <c r="O230" s="273"/>
      <c r="P230" s="273"/>
      <c r="Q230" s="273"/>
      <c r="R230" s="273"/>
      <c r="S230" s="273"/>
      <c r="T230" s="273"/>
      <c r="U230" s="273"/>
      <c r="V230" s="273"/>
      <c r="W230" s="273"/>
      <c r="X230" s="274"/>
      <c r="Y230" s="14"/>
      <c r="Z230" s="14"/>
      <c r="AA230" s="14"/>
      <c r="AB230" s="14"/>
      <c r="AC230" s="14"/>
      <c r="AD230" s="14"/>
      <c r="AE230" s="14"/>
      <c r="AT230" s="275" t="s">
        <v>205</v>
      </c>
      <c r="AU230" s="275" t="s">
        <v>90</v>
      </c>
      <c r="AV230" s="14" t="s">
        <v>199</v>
      </c>
      <c r="AW230" s="14" t="s">
        <v>5</v>
      </c>
      <c r="AX230" s="14" t="s">
        <v>88</v>
      </c>
      <c r="AY230" s="275" t="s">
        <v>192</v>
      </c>
    </row>
    <row r="231" s="2" customFormat="1" ht="21.75" customHeight="1">
      <c r="A231" s="37"/>
      <c r="B231" s="38"/>
      <c r="C231" s="233" t="s">
        <v>379</v>
      </c>
      <c r="D231" s="233" t="s">
        <v>194</v>
      </c>
      <c r="E231" s="234" t="s">
        <v>380</v>
      </c>
      <c r="F231" s="235" t="s">
        <v>381</v>
      </c>
      <c r="G231" s="236" t="s">
        <v>197</v>
      </c>
      <c r="H231" s="237">
        <v>0.91700000000000004</v>
      </c>
      <c r="I231" s="238"/>
      <c r="J231" s="238"/>
      <c r="K231" s="239">
        <f>ROUND(P231*H231,2)</f>
        <v>0</v>
      </c>
      <c r="L231" s="235" t="s">
        <v>1</v>
      </c>
      <c r="M231" s="43"/>
      <c r="N231" s="240" t="s">
        <v>1</v>
      </c>
      <c r="O231" s="241" t="s">
        <v>43</v>
      </c>
      <c r="P231" s="242">
        <f>I231+J231</f>
        <v>0</v>
      </c>
      <c r="Q231" s="242">
        <f>ROUND(I231*H231,2)</f>
        <v>0</v>
      </c>
      <c r="R231" s="242">
        <f>ROUND(J231*H231,2)</f>
        <v>0</v>
      </c>
      <c r="S231" s="90"/>
      <c r="T231" s="243">
        <f>S231*H231</f>
        <v>0</v>
      </c>
      <c r="U231" s="243">
        <v>0</v>
      </c>
      <c r="V231" s="243">
        <f>U231*H231</f>
        <v>0</v>
      </c>
      <c r="W231" s="243">
        <v>0</v>
      </c>
      <c r="X231" s="244">
        <f>W231*H231</f>
        <v>0</v>
      </c>
      <c r="Y231" s="37"/>
      <c r="Z231" s="37"/>
      <c r="AA231" s="37"/>
      <c r="AB231" s="37"/>
      <c r="AC231" s="37"/>
      <c r="AD231" s="37"/>
      <c r="AE231" s="37"/>
      <c r="AR231" s="245" t="s">
        <v>287</v>
      </c>
      <c r="AT231" s="245" t="s">
        <v>194</v>
      </c>
      <c r="AU231" s="245" t="s">
        <v>90</v>
      </c>
      <c r="AY231" s="16" t="s">
        <v>192</v>
      </c>
      <c r="BE231" s="246">
        <f>IF(O231="základní",K231,0)</f>
        <v>0</v>
      </c>
      <c r="BF231" s="246">
        <f>IF(O231="snížená",K231,0)</f>
        <v>0</v>
      </c>
      <c r="BG231" s="246">
        <f>IF(O231="zákl. přenesená",K231,0)</f>
        <v>0</v>
      </c>
      <c r="BH231" s="246">
        <f>IF(O231="sníž. přenesená",K231,0)</f>
        <v>0</v>
      </c>
      <c r="BI231" s="246">
        <f>IF(O231="nulová",K231,0)</f>
        <v>0</v>
      </c>
      <c r="BJ231" s="16" t="s">
        <v>88</v>
      </c>
      <c r="BK231" s="246">
        <f>ROUND(P231*H231,2)</f>
        <v>0</v>
      </c>
      <c r="BL231" s="16" t="s">
        <v>287</v>
      </c>
      <c r="BM231" s="245" t="s">
        <v>382</v>
      </c>
    </row>
    <row r="232" s="13" customFormat="1">
      <c r="A232" s="13"/>
      <c r="B232" s="254"/>
      <c r="C232" s="255"/>
      <c r="D232" s="252" t="s">
        <v>205</v>
      </c>
      <c r="E232" s="256" t="s">
        <v>1</v>
      </c>
      <c r="F232" s="257" t="s">
        <v>304</v>
      </c>
      <c r="G232" s="255"/>
      <c r="H232" s="258">
        <v>0.34399999999999997</v>
      </c>
      <c r="I232" s="259"/>
      <c r="J232" s="259"/>
      <c r="K232" s="255"/>
      <c r="L232" s="255"/>
      <c r="M232" s="260"/>
      <c r="N232" s="261"/>
      <c r="O232" s="262"/>
      <c r="P232" s="262"/>
      <c r="Q232" s="262"/>
      <c r="R232" s="262"/>
      <c r="S232" s="262"/>
      <c r="T232" s="262"/>
      <c r="U232" s="262"/>
      <c r="V232" s="262"/>
      <c r="W232" s="262"/>
      <c r="X232" s="263"/>
      <c r="Y232" s="13"/>
      <c r="Z232" s="13"/>
      <c r="AA232" s="13"/>
      <c r="AB232" s="13"/>
      <c r="AC232" s="13"/>
      <c r="AD232" s="13"/>
      <c r="AE232" s="13"/>
      <c r="AT232" s="264" t="s">
        <v>205</v>
      </c>
      <c r="AU232" s="264" t="s">
        <v>90</v>
      </c>
      <c r="AV232" s="13" t="s">
        <v>90</v>
      </c>
      <c r="AW232" s="13" t="s">
        <v>5</v>
      </c>
      <c r="AX232" s="13" t="s">
        <v>80</v>
      </c>
      <c r="AY232" s="264" t="s">
        <v>192</v>
      </c>
    </row>
    <row r="233" s="13" customFormat="1">
      <c r="A233" s="13"/>
      <c r="B233" s="254"/>
      <c r="C233" s="255"/>
      <c r="D233" s="252" t="s">
        <v>205</v>
      </c>
      <c r="E233" s="256" t="s">
        <v>1</v>
      </c>
      <c r="F233" s="257" t="s">
        <v>305</v>
      </c>
      <c r="G233" s="255"/>
      <c r="H233" s="258">
        <v>0.35999999999999999</v>
      </c>
      <c r="I233" s="259"/>
      <c r="J233" s="259"/>
      <c r="K233" s="255"/>
      <c r="L233" s="255"/>
      <c r="M233" s="260"/>
      <c r="N233" s="261"/>
      <c r="O233" s="262"/>
      <c r="P233" s="262"/>
      <c r="Q233" s="262"/>
      <c r="R233" s="262"/>
      <c r="S233" s="262"/>
      <c r="T233" s="262"/>
      <c r="U233" s="262"/>
      <c r="V233" s="262"/>
      <c r="W233" s="262"/>
      <c r="X233" s="263"/>
      <c r="Y233" s="13"/>
      <c r="Z233" s="13"/>
      <c r="AA233" s="13"/>
      <c r="AB233" s="13"/>
      <c r="AC233" s="13"/>
      <c r="AD233" s="13"/>
      <c r="AE233" s="13"/>
      <c r="AT233" s="264" t="s">
        <v>205</v>
      </c>
      <c r="AU233" s="264" t="s">
        <v>90</v>
      </c>
      <c r="AV233" s="13" t="s">
        <v>90</v>
      </c>
      <c r="AW233" s="13" t="s">
        <v>5</v>
      </c>
      <c r="AX233" s="13" t="s">
        <v>80</v>
      </c>
      <c r="AY233" s="264" t="s">
        <v>192</v>
      </c>
    </row>
    <row r="234" s="13" customFormat="1">
      <c r="A234" s="13"/>
      <c r="B234" s="254"/>
      <c r="C234" s="255"/>
      <c r="D234" s="252" t="s">
        <v>205</v>
      </c>
      <c r="E234" s="256" t="s">
        <v>1</v>
      </c>
      <c r="F234" s="257" t="s">
        <v>309</v>
      </c>
      <c r="G234" s="255"/>
      <c r="H234" s="258">
        <v>0.088999999999999996</v>
      </c>
      <c r="I234" s="259"/>
      <c r="J234" s="259"/>
      <c r="K234" s="255"/>
      <c r="L234" s="255"/>
      <c r="M234" s="260"/>
      <c r="N234" s="261"/>
      <c r="O234" s="262"/>
      <c r="P234" s="262"/>
      <c r="Q234" s="262"/>
      <c r="R234" s="262"/>
      <c r="S234" s="262"/>
      <c r="T234" s="262"/>
      <c r="U234" s="262"/>
      <c r="V234" s="262"/>
      <c r="W234" s="262"/>
      <c r="X234" s="263"/>
      <c r="Y234" s="13"/>
      <c r="Z234" s="13"/>
      <c r="AA234" s="13"/>
      <c r="AB234" s="13"/>
      <c r="AC234" s="13"/>
      <c r="AD234" s="13"/>
      <c r="AE234" s="13"/>
      <c r="AT234" s="264" t="s">
        <v>205</v>
      </c>
      <c r="AU234" s="264" t="s">
        <v>90</v>
      </c>
      <c r="AV234" s="13" t="s">
        <v>90</v>
      </c>
      <c r="AW234" s="13" t="s">
        <v>5</v>
      </c>
      <c r="AX234" s="13" t="s">
        <v>80</v>
      </c>
      <c r="AY234" s="264" t="s">
        <v>192</v>
      </c>
    </row>
    <row r="235" s="13" customFormat="1">
      <c r="A235" s="13"/>
      <c r="B235" s="254"/>
      <c r="C235" s="255"/>
      <c r="D235" s="252" t="s">
        <v>205</v>
      </c>
      <c r="E235" s="256" t="s">
        <v>1</v>
      </c>
      <c r="F235" s="257" t="s">
        <v>310</v>
      </c>
      <c r="G235" s="255"/>
      <c r="H235" s="258">
        <v>0.124</v>
      </c>
      <c r="I235" s="259"/>
      <c r="J235" s="259"/>
      <c r="K235" s="255"/>
      <c r="L235" s="255"/>
      <c r="M235" s="260"/>
      <c r="N235" s="261"/>
      <c r="O235" s="262"/>
      <c r="P235" s="262"/>
      <c r="Q235" s="262"/>
      <c r="R235" s="262"/>
      <c r="S235" s="262"/>
      <c r="T235" s="262"/>
      <c r="U235" s="262"/>
      <c r="V235" s="262"/>
      <c r="W235" s="262"/>
      <c r="X235" s="263"/>
      <c r="Y235" s="13"/>
      <c r="Z235" s="13"/>
      <c r="AA235" s="13"/>
      <c r="AB235" s="13"/>
      <c r="AC235" s="13"/>
      <c r="AD235" s="13"/>
      <c r="AE235" s="13"/>
      <c r="AT235" s="264" t="s">
        <v>205</v>
      </c>
      <c r="AU235" s="264" t="s">
        <v>90</v>
      </c>
      <c r="AV235" s="13" t="s">
        <v>90</v>
      </c>
      <c r="AW235" s="13" t="s">
        <v>5</v>
      </c>
      <c r="AX235" s="13" t="s">
        <v>80</v>
      </c>
      <c r="AY235" s="264" t="s">
        <v>192</v>
      </c>
    </row>
    <row r="236" s="14" customFormat="1">
      <c r="A236" s="14"/>
      <c r="B236" s="265"/>
      <c r="C236" s="266"/>
      <c r="D236" s="252" t="s">
        <v>205</v>
      </c>
      <c r="E236" s="267" t="s">
        <v>1</v>
      </c>
      <c r="F236" s="268" t="s">
        <v>209</v>
      </c>
      <c r="G236" s="266"/>
      <c r="H236" s="269">
        <v>0.91699999999999993</v>
      </c>
      <c r="I236" s="270"/>
      <c r="J236" s="270"/>
      <c r="K236" s="266"/>
      <c r="L236" s="266"/>
      <c r="M236" s="271"/>
      <c r="N236" s="272"/>
      <c r="O236" s="273"/>
      <c r="P236" s="273"/>
      <c r="Q236" s="273"/>
      <c r="R236" s="273"/>
      <c r="S236" s="273"/>
      <c r="T236" s="273"/>
      <c r="U236" s="273"/>
      <c r="V236" s="273"/>
      <c r="W236" s="273"/>
      <c r="X236" s="274"/>
      <c r="Y236" s="14"/>
      <c r="Z236" s="14"/>
      <c r="AA236" s="14"/>
      <c r="AB236" s="14"/>
      <c r="AC236" s="14"/>
      <c r="AD236" s="14"/>
      <c r="AE236" s="14"/>
      <c r="AT236" s="275" t="s">
        <v>205</v>
      </c>
      <c r="AU236" s="275" t="s">
        <v>90</v>
      </c>
      <c r="AV236" s="14" t="s">
        <v>199</v>
      </c>
      <c r="AW236" s="14" t="s">
        <v>5</v>
      </c>
      <c r="AX236" s="14" t="s">
        <v>88</v>
      </c>
      <c r="AY236" s="275" t="s">
        <v>192</v>
      </c>
    </row>
    <row r="237" s="2" customFormat="1" ht="24.15" customHeight="1">
      <c r="A237" s="37"/>
      <c r="B237" s="38"/>
      <c r="C237" s="233" t="s">
        <v>383</v>
      </c>
      <c r="D237" s="233" t="s">
        <v>194</v>
      </c>
      <c r="E237" s="234" t="s">
        <v>384</v>
      </c>
      <c r="F237" s="235" t="s">
        <v>385</v>
      </c>
      <c r="G237" s="236" t="s">
        <v>237</v>
      </c>
      <c r="H237" s="237">
        <v>26.57</v>
      </c>
      <c r="I237" s="238"/>
      <c r="J237" s="238"/>
      <c r="K237" s="239">
        <f>ROUND(P237*H237,2)</f>
        <v>0</v>
      </c>
      <c r="L237" s="235" t="s">
        <v>198</v>
      </c>
      <c r="M237" s="43"/>
      <c r="N237" s="240" t="s">
        <v>1</v>
      </c>
      <c r="O237" s="241" t="s">
        <v>43</v>
      </c>
      <c r="P237" s="242">
        <f>I237+J237</f>
        <v>0</v>
      </c>
      <c r="Q237" s="242">
        <f>ROUND(I237*H237,2)</f>
        <v>0</v>
      </c>
      <c r="R237" s="242">
        <f>ROUND(J237*H237,2)</f>
        <v>0</v>
      </c>
      <c r="S237" s="90"/>
      <c r="T237" s="243">
        <f>S237*H237</f>
        <v>0</v>
      </c>
      <c r="U237" s="243">
        <v>2.0000000000000002E-05</v>
      </c>
      <c r="V237" s="243">
        <f>U237*H237</f>
        <v>0.00053140000000000001</v>
      </c>
      <c r="W237" s="243">
        <v>0</v>
      </c>
      <c r="X237" s="244">
        <f>W237*H237</f>
        <v>0</v>
      </c>
      <c r="Y237" s="37"/>
      <c r="Z237" s="37"/>
      <c r="AA237" s="37"/>
      <c r="AB237" s="37"/>
      <c r="AC237" s="37"/>
      <c r="AD237" s="37"/>
      <c r="AE237" s="37"/>
      <c r="AR237" s="245" t="s">
        <v>287</v>
      </c>
      <c r="AT237" s="245" t="s">
        <v>194</v>
      </c>
      <c r="AU237" s="245" t="s">
        <v>90</v>
      </c>
      <c r="AY237" s="16" t="s">
        <v>192</v>
      </c>
      <c r="BE237" s="246">
        <f>IF(O237="základní",K237,0)</f>
        <v>0</v>
      </c>
      <c r="BF237" s="246">
        <f>IF(O237="snížená",K237,0)</f>
        <v>0</v>
      </c>
      <c r="BG237" s="246">
        <f>IF(O237="zákl. přenesená",K237,0)</f>
        <v>0</v>
      </c>
      <c r="BH237" s="246">
        <f>IF(O237="sníž. přenesená",K237,0)</f>
        <v>0</v>
      </c>
      <c r="BI237" s="246">
        <f>IF(O237="nulová",K237,0)</f>
        <v>0</v>
      </c>
      <c r="BJ237" s="16" t="s">
        <v>88</v>
      </c>
      <c r="BK237" s="246">
        <f>ROUND(P237*H237,2)</f>
        <v>0</v>
      </c>
      <c r="BL237" s="16" t="s">
        <v>287</v>
      </c>
      <c r="BM237" s="245" t="s">
        <v>386</v>
      </c>
    </row>
    <row r="238" s="2" customFormat="1">
      <c r="A238" s="37"/>
      <c r="B238" s="38"/>
      <c r="C238" s="39"/>
      <c r="D238" s="247" t="s">
        <v>201</v>
      </c>
      <c r="E238" s="39"/>
      <c r="F238" s="248" t="s">
        <v>387</v>
      </c>
      <c r="G238" s="39"/>
      <c r="H238" s="39"/>
      <c r="I238" s="249"/>
      <c r="J238" s="249"/>
      <c r="K238" s="39"/>
      <c r="L238" s="39"/>
      <c r="M238" s="43"/>
      <c r="N238" s="250"/>
      <c r="O238" s="251"/>
      <c r="P238" s="90"/>
      <c r="Q238" s="90"/>
      <c r="R238" s="90"/>
      <c r="S238" s="90"/>
      <c r="T238" s="90"/>
      <c r="U238" s="90"/>
      <c r="V238" s="90"/>
      <c r="W238" s="90"/>
      <c r="X238" s="91"/>
      <c r="Y238" s="37"/>
      <c r="Z238" s="37"/>
      <c r="AA238" s="37"/>
      <c r="AB238" s="37"/>
      <c r="AC238" s="37"/>
      <c r="AD238" s="37"/>
      <c r="AE238" s="37"/>
      <c r="AT238" s="16" t="s">
        <v>201</v>
      </c>
      <c r="AU238" s="16" t="s">
        <v>90</v>
      </c>
    </row>
    <row r="239" s="13" customFormat="1">
      <c r="A239" s="13"/>
      <c r="B239" s="254"/>
      <c r="C239" s="255"/>
      <c r="D239" s="252" t="s">
        <v>205</v>
      </c>
      <c r="E239" s="256" t="s">
        <v>1</v>
      </c>
      <c r="F239" s="257" t="s">
        <v>375</v>
      </c>
      <c r="G239" s="255"/>
      <c r="H239" s="258">
        <v>9.4499999999999993</v>
      </c>
      <c r="I239" s="259"/>
      <c r="J239" s="259"/>
      <c r="K239" s="255"/>
      <c r="L239" s="255"/>
      <c r="M239" s="260"/>
      <c r="N239" s="261"/>
      <c r="O239" s="262"/>
      <c r="P239" s="262"/>
      <c r="Q239" s="262"/>
      <c r="R239" s="262"/>
      <c r="S239" s="262"/>
      <c r="T239" s="262"/>
      <c r="U239" s="262"/>
      <c r="V239" s="262"/>
      <c r="W239" s="262"/>
      <c r="X239" s="263"/>
      <c r="Y239" s="13"/>
      <c r="Z239" s="13"/>
      <c r="AA239" s="13"/>
      <c r="AB239" s="13"/>
      <c r="AC239" s="13"/>
      <c r="AD239" s="13"/>
      <c r="AE239" s="13"/>
      <c r="AT239" s="264" t="s">
        <v>205</v>
      </c>
      <c r="AU239" s="264" t="s">
        <v>90</v>
      </c>
      <c r="AV239" s="13" t="s">
        <v>90</v>
      </c>
      <c r="AW239" s="13" t="s">
        <v>5</v>
      </c>
      <c r="AX239" s="13" t="s">
        <v>80</v>
      </c>
      <c r="AY239" s="264" t="s">
        <v>192</v>
      </c>
    </row>
    <row r="240" s="13" customFormat="1">
      <c r="A240" s="13"/>
      <c r="B240" s="254"/>
      <c r="C240" s="255"/>
      <c r="D240" s="252" t="s">
        <v>205</v>
      </c>
      <c r="E240" s="256" t="s">
        <v>1</v>
      </c>
      <c r="F240" s="257" t="s">
        <v>376</v>
      </c>
      <c r="G240" s="255"/>
      <c r="H240" s="258">
        <v>9.7799999999999994</v>
      </c>
      <c r="I240" s="259"/>
      <c r="J240" s="259"/>
      <c r="K240" s="255"/>
      <c r="L240" s="255"/>
      <c r="M240" s="260"/>
      <c r="N240" s="261"/>
      <c r="O240" s="262"/>
      <c r="P240" s="262"/>
      <c r="Q240" s="262"/>
      <c r="R240" s="262"/>
      <c r="S240" s="262"/>
      <c r="T240" s="262"/>
      <c r="U240" s="262"/>
      <c r="V240" s="262"/>
      <c r="W240" s="262"/>
      <c r="X240" s="263"/>
      <c r="Y240" s="13"/>
      <c r="Z240" s="13"/>
      <c r="AA240" s="13"/>
      <c r="AB240" s="13"/>
      <c r="AC240" s="13"/>
      <c r="AD240" s="13"/>
      <c r="AE240" s="13"/>
      <c r="AT240" s="264" t="s">
        <v>205</v>
      </c>
      <c r="AU240" s="264" t="s">
        <v>90</v>
      </c>
      <c r="AV240" s="13" t="s">
        <v>90</v>
      </c>
      <c r="AW240" s="13" t="s">
        <v>5</v>
      </c>
      <c r="AX240" s="13" t="s">
        <v>80</v>
      </c>
      <c r="AY240" s="264" t="s">
        <v>192</v>
      </c>
    </row>
    <row r="241" s="13" customFormat="1">
      <c r="A241" s="13"/>
      <c r="B241" s="254"/>
      <c r="C241" s="255"/>
      <c r="D241" s="252" t="s">
        <v>205</v>
      </c>
      <c r="E241" s="256" t="s">
        <v>1</v>
      </c>
      <c r="F241" s="257" t="s">
        <v>377</v>
      </c>
      <c r="G241" s="255"/>
      <c r="H241" s="258">
        <v>3.0800000000000001</v>
      </c>
      <c r="I241" s="259"/>
      <c r="J241" s="259"/>
      <c r="K241" s="255"/>
      <c r="L241" s="255"/>
      <c r="M241" s="260"/>
      <c r="N241" s="261"/>
      <c r="O241" s="262"/>
      <c r="P241" s="262"/>
      <c r="Q241" s="262"/>
      <c r="R241" s="262"/>
      <c r="S241" s="262"/>
      <c r="T241" s="262"/>
      <c r="U241" s="262"/>
      <c r="V241" s="262"/>
      <c r="W241" s="262"/>
      <c r="X241" s="263"/>
      <c r="Y241" s="13"/>
      <c r="Z241" s="13"/>
      <c r="AA241" s="13"/>
      <c r="AB241" s="13"/>
      <c r="AC241" s="13"/>
      <c r="AD241" s="13"/>
      <c r="AE241" s="13"/>
      <c r="AT241" s="264" t="s">
        <v>205</v>
      </c>
      <c r="AU241" s="264" t="s">
        <v>90</v>
      </c>
      <c r="AV241" s="13" t="s">
        <v>90</v>
      </c>
      <c r="AW241" s="13" t="s">
        <v>5</v>
      </c>
      <c r="AX241" s="13" t="s">
        <v>80</v>
      </c>
      <c r="AY241" s="264" t="s">
        <v>192</v>
      </c>
    </row>
    <row r="242" s="13" customFormat="1">
      <c r="A242" s="13"/>
      <c r="B242" s="254"/>
      <c r="C242" s="255"/>
      <c r="D242" s="252" t="s">
        <v>205</v>
      </c>
      <c r="E242" s="256" t="s">
        <v>1</v>
      </c>
      <c r="F242" s="257" t="s">
        <v>378</v>
      </c>
      <c r="G242" s="255"/>
      <c r="H242" s="258">
        <v>4.2599999999999998</v>
      </c>
      <c r="I242" s="259"/>
      <c r="J242" s="259"/>
      <c r="K242" s="255"/>
      <c r="L242" s="255"/>
      <c r="M242" s="260"/>
      <c r="N242" s="261"/>
      <c r="O242" s="262"/>
      <c r="P242" s="262"/>
      <c r="Q242" s="262"/>
      <c r="R242" s="262"/>
      <c r="S242" s="262"/>
      <c r="T242" s="262"/>
      <c r="U242" s="262"/>
      <c r="V242" s="262"/>
      <c r="W242" s="262"/>
      <c r="X242" s="263"/>
      <c r="Y242" s="13"/>
      <c r="Z242" s="13"/>
      <c r="AA242" s="13"/>
      <c r="AB242" s="13"/>
      <c r="AC242" s="13"/>
      <c r="AD242" s="13"/>
      <c r="AE242" s="13"/>
      <c r="AT242" s="264" t="s">
        <v>205</v>
      </c>
      <c r="AU242" s="264" t="s">
        <v>90</v>
      </c>
      <c r="AV242" s="13" t="s">
        <v>90</v>
      </c>
      <c r="AW242" s="13" t="s">
        <v>5</v>
      </c>
      <c r="AX242" s="13" t="s">
        <v>80</v>
      </c>
      <c r="AY242" s="264" t="s">
        <v>192</v>
      </c>
    </row>
    <row r="243" s="14" customFormat="1">
      <c r="A243" s="14"/>
      <c r="B243" s="265"/>
      <c r="C243" s="266"/>
      <c r="D243" s="252" t="s">
        <v>205</v>
      </c>
      <c r="E243" s="267" t="s">
        <v>1</v>
      </c>
      <c r="F243" s="268" t="s">
        <v>209</v>
      </c>
      <c r="G243" s="266"/>
      <c r="H243" s="269">
        <v>26.569999999999993</v>
      </c>
      <c r="I243" s="270"/>
      <c r="J243" s="270"/>
      <c r="K243" s="266"/>
      <c r="L243" s="266"/>
      <c r="M243" s="271"/>
      <c r="N243" s="272"/>
      <c r="O243" s="273"/>
      <c r="P243" s="273"/>
      <c r="Q243" s="273"/>
      <c r="R243" s="273"/>
      <c r="S243" s="273"/>
      <c r="T243" s="273"/>
      <c r="U243" s="273"/>
      <c r="V243" s="273"/>
      <c r="W243" s="273"/>
      <c r="X243" s="274"/>
      <c r="Y243" s="14"/>
      <c r="Z243" s="14"/>
      <c r="AA243" s="14"/>
      <c r="AB243" s="14"/>
      <c r="AC243" s="14"/>
      <c r="AD243" s="14"/>
      <c r="AE243" s="14"/>
      <c r="AT243" s="275" t="s">
        <v>205</v>
      </c>
      <c r="AU243" s="275" t="s">
        <v>90</v>
      </c>
      <c r="AV243" s="14" t="s">
        <v>199</v>
      </c>
      <c r="AW243" s="14" t="s">
        <v>5</v>
      </c>
      <c r="AX243" s="14" t="s">
        <v>88</v>
      </c>
      <c r="AY243" s="275" t="s">
        <v>192</v>
      </c>
    </row>
    <row r="244" s="2" customFormat="1" ht="44.25" customHeight="1">
      <c r="A244" s="37"/>
      <c r="B244" s="38"/>
      <c r="C244" s="233" t="s">
        <v>302</v>
      </c>
      <c r="D244" s="233" t="s">
        <v>194</v>
      </c>
      <c r="E244" s="234" t="s">
        <v>388</v>
      </c>
      <c r="F244" s="235" t="s">
        <v>389</v>
      </c>
      <c r="G244" s="236" t="s">
        <v>237</v>
      </c>
      <c r="H244" s="237">
        <v>75.269999999999996</v>
      </c>
      <c r="I244" s="238"/>
      <c r="J244" s="238"/>
      <c r="K244" s="239">
        <f>ROUND(P244*H244,2)</f>
        <v>0</v>
      </c>
      <c r="L244" s="235" t="s">
        <v>198</v>
      </c>
      <c r="M244" s="43"/>
      <c r="N244" s="240" t="s">
        <v>1</v>
      </c>
      <c r="O244" s="241" t="s">
        <v>43</v>
      </c>
      <c r="P244" s="242">
        <f>I244+J244</f>
        <v>0</v>
      </c>
      <c r="Q244" s="242">
        <f>ROUND(I244*H244,2)</f>
        <v>0</v>
      </c>
      <c r="R244" s="242">
        <f>ROUND(J244*H244,2)</f>
        <v>0</v>
      </c>
      <c r="S244" s="90"/>
      <c r="T244" s="243">
        <f>S244*H244</f>
        <v>0</v>
      </c>
      <c r="U244" s="243">
        <v>0.00044000000000000002</v>
      </c>
      <c r="V244" s="243">
        <f>U244*H244</f>
        <v>0.033118799999999997</v>
      </c>
      <c r="W244" s="243">
        <v>0</v>
      </c>
      <c r="X244" s="244">
        <f>W244*H244</f>
        <v>0</v>
      </c>
      <c r="Y244" s="37"/>
      <c r="Z244" s="37"/>
      <c r="AA244" s="37"/>
      <c r="AB244" s="37"/>
      <c r="AC244" s="37"/>
      <c r="AD244" s="37"/>
      <c r="AE244" s="37"/>
      <c r="AR244" s="245" t="s">
        <v>287</v>
      </c>
      <c r="AT244" s="245" t="s">
        <v>194</v>
      </c>
      <c r="AU244" s="245" t="s">
        <v>90</v>
      </c>
      <c r="AY244" s="16" t="s">
        <v>192</v>
      </c>
      <c r="BE244" s="246">
        <f>IF(O244="základní",K244,0)</f>
        <v>0</v>
      </c>
      <c r="BF244" s="246">
        <f>IF(O244="snížená",K244,0)</f>
        <v>0</v>
      </c>
      <c r="BG244" s="246">
        <f>IF(O244="zákl. přenesená",K244,0)</f>
        <v>0</v>
      </c>
      <c r="BH244" s="246">
        <f>IF(O244="sníž. přenesená",K244,0)</f>
        <v>0</v>
      </c>
      <c r="BI244" s="246">
        <f>IF(O244="nulová",K244,0)</f>
        <v>0</v>
      </c>
      <c r="BJ244" s="16" t="s">
        <v>88</v>
      </c>
      <c r="BK244" s="246">
        <f>ROUND(P244*H244,2)</f>
        <v>0</v>
      </c>
      <c r="BL244" s="16" t="s">
        <v>287</v>
      </c>
      <c r="BM244" s="245" t="s">
        <v>390</v>
      </c>
    </row>
    <row r="245" s="2" customFormat="1">
      <c r="A245" s="37"/>
      <c r="B245" s="38"/>
      <c r="C245" s="39"/>
      <c r="D245" s="247" t="s">
        <v>201</v>
      </c>
      <c r="E245" s="39"/>
      <c r="F245" s="248" t="s">
        <v>391</v>
      </c>
      <c r="G245" s="39"/>
      <c r="H245" s="39"/>
      <c r="I245" s="249"/>
      <c r="J245" s="249"/>
      <c r="K245" s="39"/>
      <c r="L245" s="39"/>
      <c r="M245" s="43"/>
      <c r="N245" s="250"/>
      <c r="O245" s="251"/>
      <c r="P245" s="90"/>
      <c r="Q245" s="90"/>
      <c r="R245" s="90"/>
      <c r="S245" s="90"/>
      <c r="T245" s="90"/>
      <c r="U245" s="90"/>
      <c r="V245" s="90"/>
      <c r="W245" s="90"/>
      <c r="X245" s="91"/>
      <c r="Y245" s="37"/>
      <c r="Z245" s="37"/>
      <c r="AA245" s="37"/>
      <c r="AB245" s="37"/>
      <c r="AC245" s="37"/>
      <c r="AD245" s="37"/>
      <c r="AE245" s="37"/>
      <c r="AT245" s="16" t="s">
        <v>201</v>
      </c>
      <c r="AU245" s="16" t="s">
        <v>90</v>
      </c>
    </row>
    <row r="246" s="2" customFormat="1">
      <c r="A246" s="37"/>
      <c r="B246" s="38"/>
      <c r="C246" s="39"/>
      <c r="D246" s="252" t="s">
        <v>203</v>
      </c>
      <c r="E246" s="39"/>
      <c r="F246" s="253" t="s">
        <v>392</v>
      </c>
      <c r="G246" s="39"/>
      <c r="H246" s="39"/>
      <c r="I246" s="249"/>
      <c r="J246" s="249"/>
      <c r="K246" s="39"/>
      <c r="L246" s="39"/>
      <c r="M246" s="43"/>
      <c r="N246" s="250"/>
      <c r="O246" s="251"/>
      <c r="P246" s="90"/>
      <c r="Q246" s="90"/>
      <c r="R246" s="90"/>
      <c r="S246" s="90"/>
      <c r="T246" s="90"/>
      <c r="U246" s="90"/>
      <c r="V246" s="90"/>
      <c r="W246" s="90"/>
      <c r="X246" s="91"/>
      <c r="Y246" s="37"/>
      <c r="Z246" s="37"/>
      <c r="AA246" s="37"/>
      <c r="AB246" s="37"/>
      <c r="AC246" s="37"/>
      <c r="AD246" s="37"/>
      <c r="AE246" s="37"/>
      <c r="AT246" s="16" t="s">
        <v>203</v>
      </c>
      <c r="AU246" s="16" t="s">
        <v>90</v>
      </c>
    </row>
    <row r="247" s="13" customFormat="1">
      <c r="A247" s="13"/>
      <c r="B247" s="254"/>
      <c r="C247" s="255"/>
      <c r="D247" s="252" t="s">
        <v>205</v>
      </c>
      <c r="E247" s="256" t="s">
        <v>1</v>
      </c>
      <c r="F247" s="257" t="s">
        <v>393</v>
      </c>
      <c r="G247" s="255"/>
      <c r="H247" s="258">
        <v>10.01</v>
      </c>
      <c r="I247" s="259"/>
      <c r="J247" s="259"/>
      <c r="K247" s="255"/>
      <c r="L247" s="255"/>
      <c r="M247" s="260"/>
      <c r="N247" s="261"/>
      <c r="O247" s="262"/>
      <c r="P247" s="262"/>
      <c r="Q247" s="262"/>
      <c r="R247" s="262"/>
      <c r="S247" s="262"/>
      <c r="T247" s="262"/>
      <c r="U247" s="262"/>
      <c r="V247" s="262"/>
      <c r="W247" s="262"/>
      <c r="X247" s="263"/>
      <c r="Y247" s="13"/>
      <c r="Z247" s="13"/>
      <c r="AA247" s="13"/>
      <c r="AB247" s="13"/>
      <c r="AC247" s="13"/>
      <c r="AD247" s="13"/>
      <c r="AE247" s="13"/>
      <c r="AT247" s="264" t="s">
        <v>205</v>
      </c>
      <c r="AU247" s="264" t="s">
        <v>90</v>
      </c>
      <c r="AV247" s="13" t="s">
        <v>90</v>
      </c>
      <c r="AW247" s="13" t="s">
        <v>5</v>
      </c>
      <c r="AX247" s="13" t="s">
        <v>80</v>
      </c>
      <c r="AY247" s="264" t="s">
        <v>192</v>
      </c>
    </row>
    <row r="248" s="13" customFormat="1">
      <c r="A248" s="13"/>
      <c r="B248" s="254"/>
      <c r="C248" s="255"/>
      <c r="D248" s="252" t="s">
        <v>205</v>
      </c>
      <c r="E248" s="256" t="s">
        <v>1</v>
      </c>
      <c r="F248" s="257" t="s">
        <v>394</v>
      </c>
      <c r="G248" s="255"/>
      <c r="H248" s="258">
        <v>36.450000000000003</v>
      </c>
      <c r="I248" s="259"/>
      <c r="J248" s="259"/>
      <c r="K248" s="255"/>
      <c r="L248" s="255"/>
      <c r="M248" s="260"/>
      <c r="N248" s="261"/>
      <c r="O248" s="262"/>
      <c r="P248" s="262"/>
      <c r="Q248" s="262"/>
      <c r="R248" s="262"/>
      <c r="S248" s="262"/>
      <c r="T248" s="262"/>
      <c r="U248" s="262"/>
      <c r="V248" s="262"/>
      <c r="W248" s="262"/>
      <c r="X248" s="263"/>
      <c r="Y248" s="13"/>
      <c r="Z248" s="13"/>
      <c r="AA248" s="13"/>
      <c r="AB248" s="13"/>
      <c r="AC248" s="13"/>
      <c r="AD248" s="13"/>
      <c r="AE248" s="13"/>
      <c r="AT248" s="264" t="s">
        <v>205</v>
      </c>
      <c r="AU248" s="264" t="s">
        <v>90</v>
      </c>
      <c r="AV248" s="13" t="s">
        <v>90</v>
      </c>
      <c r="AW248" s="13" t="s">
        <v>5</v>
      </c>
      <c r="AX248" s="13" t="s">
        <v>80</v>
      </c>
      <c r="AY248" s="264" t="s">
        <v>192</v>
      </c>
    </row>
    <row r="249" s="13" customFormat="1">
      <c r="A249" s="13"/>
      <c r="B249" s="254"/>
      <c r="C249" s="255"/>
      <c r="D249" s="252" t="s">
        <v>205</v>
      </c>
      <c r="E249" s="256" t="s">
        <v>1</v>
      </c>
      <c r="F249" s="257" t="s">
        <v>395</v>
      </c>
      <c r="G249" s="255"/>
      <c r="H249" s="258">
        <v>2.2400000000000002</v>
      </c>
      <c r="I249" s="259"/>
      <c r="J249" s="259"/>
      <c r="K249" s="255"/>
      <c r="L249" s="255"/>
      <c r="M249" s="260"/>
      <c r="N249" s="261"/>
      <c r="O249" s="262"/>
      <c r="P249" s="262"/>
      <c r="Q249" s="262"/>
      <c r="R249" s="262"/>
      <c r="S249" s="262"/>
      <c r="T249" s="262"/>
      <c r="U249" s="262"/>
      <c r="V249" s="262"/>
      <c r="W249" s="262"/>
      <c r="X249" s="263"/>
      <c r="Y249" s="13"/>
      <c r="Z249" s="13"/>
      <c r="AA249" s="13"/>
      <c r="AB249" s="13"/>
      <c r="AC249" s="13"/>
      <c r="AD249" s="13"/>
      <c r="AE249" s="13"/>
      <c r="AT249" s="264" t="s">
        <v>205</v>
      </c>
      <c r="AU249" s="264" t="s">
        <v>90</v>
      </c>
      <c r="AV249" s="13" t="s">
        <v>90</v>
      </c>
      <c r="AW249" s="13" t="s">
        <v>5</v>
      </c>
      <c r="AX249" s="13" t="s">
        <v>80</v>
      </c>
      <c r="AY249" s="264" t="s">
        <v>192</v>
      </c>
    </row>
    <row r="250" s="13" customFormat="1">
      <c r="A250" s="13"/>
      <c r="B250" s="254"/>
      <c r="C250" s="255"/>
      <c r="D250" s="252" t="s">
        <v>205</v>
      </c>
      <c r="E250" s="256" t="s">
        <v>1</v>
      </c>
      <c r="F250" s="257" t="s">
        <v>375</v>
      </c>
      <c r="G250" s="255"/>
      <c r="H250" s="258">
        <v>9.4499999999999993</v>
      </c>
      <c r="I250" s="259"/>
      <c r="J250" s="259"/>
      <c r="K250" s="255"/>
      <c r="L250" s="255"/>
      <c r="M250" s="260"/>
      <c r="N250" s="261"/>
      <c r="O250" s="262"/>
      <c r="P250" s="262"/>
      <c r="Q250" s="262"/>
      <c r="R250" s="262"/>
      <c r="S250" s="262"/>
      <c r="T250" s="262"/>
      <c r="U250" s="262"/>
      <c r="V250" s="262"/>
      <c r="W250" s="262"/>
      <c r="X250" s="263"/>
      <c r="Y250" s="13"/>
      <c r="Z250" s="13"/>
      <c r="AA250" s="13"/>
      <c r="AB250" s="13"/>
      <c r="AC250" s="13"/>
      <c r="AD250" s="13"/>
      <c r="AE250" s="13"/>
      <c r="AT250" s="264" t="s">
        <v>205</v>
      </c>
      <c r="AU250" s="264" t="s">
        <v>90</v>
      </c>
      <c r="AV250" s="13" t="s">
        <v>90</v>
      </c>
      <c r="AW250" s="13" t="s">
        <v>5</v>
      </c>
      <c r="AX250" s="13" t="s">
        <v>80</v>
      </c>
      <c r="AY250" s="264" t="s">
        <v>192</v>
      </c>
    </row>
    <row r="251" s="13" customFormat="1">
      <c r="A251" s="13"/>
      <c r="B251" s="254"/>
      <c r="C251" s="255"/>
      <c r="D251" s="252" t="s">
        <v>205</v>
      </c>
      <c r="E251" s="256" t="s">
        <v>1</v>
      </c>
      <c r="F251" s="257" t="s">
        <v>376</v>
      </c>
      <c r="G251" s="255"/>
      <c r="H251" s="258">
        <v>9.7799999999999994</v>
      </c>
      <c r="I251" s="259"/>
      <c r="J251" s="259"/>
      <c r="K251" s="255"/>
      <c r="L251" s="255"/>
      <c r="M251" s="260"/>
      <c r="N251" s="261"/>
      <c r="O251" s="262"/>
      <c r="P251" s="262"/>
      <c r="Q251" s="262"/>
      <c r="R251" s="262"/>
      <c r="S251" s="262"/>
      <c r="T251" s="262"/>
      <c r="U251" s="262"/>
      <c r="V251" s="262"/>
      <c r="W251" s="262"/>
      <c r="X251" s="263"/>
      <c r="Y251" s="13"/>
      <c r="Z251" s="13"/>
      <c r="AA251" s="13"/>
      <c r="AB251" s="13"/>
      <c r="AC251" s="13"/>
      <c r="AD251" s="13"/>
      <c r="AE251" s="13"/>
      <c r="AT251" s="264" t="s">
        <v>205</v>
      </c>
      <c r="AU251" s="264" t="s">
        <v>90</v>
      </c>
      <c r="AV251" s="13" t="s">
        <v>90</v>
      </c>
      <c r="AW251" s="13" t="s">
        <v>5</v>
      </c>
      <c r="AX251" s="13" t="s">
        <v>80</v>
      </c>
      <c r="AY251" s="264" t="s">
        <v>192</v>
      </c>
    </row>
    <row r="252" s="13" customFormat="1">
      <c r="A252" s="13"/>
      <c r="B252" s="254"/>
      <c r="C252" s="255"/>
      <c r="D252" s="252" t="s">
        <v>205</v>
      </c>
      <c r="E252" s="256" t="s">
        <v>1</v>
      </c>
      <c r="F252" s="257" t="s">
        <v>377</v>
      </c>
      <c r="G252" s="255"/>
      <c r="H252" s="258">
        <v>3.0800000000000001</v>
      </c>
      <c r="I252" s="259"/>
      <c r="J252" s="259"/>
      <c r="K252" s="255"/>
      <c r="L252" s="255"/>
      <c r="M252" s="260"/>
      <c r="N252" s="261"/>
      <c r="O252" s="262"/>
      <c r="P252" s="262"/>
      <c r="Q252" s="262"/>
      <c r="R252" s="262"/>
      <c r="S252" s="262"/>
      <c r="T252" s="262"/>
      <c r="U252" s="262"/>
      <c r="V252" s="262"/>
      <c r="W252" s="262"/>
      <c r="X252" s="263"/>
      <c r="Y252" s="13"/>
      <c r="Z252" s="13"/>
      <c r="AA252" s="13"/>
      <c r="AB252" s="13"/>
      <c r="AC252" s="13"/>
      <c r="AD252" s="13"/>
      <c r="AE252" s="13"/>
      <c r="AT252" s="264" t="s">
        <v>205</v>
      </c>
      <c r="AU252" s="264" t="s">
        <v>90</v>
      </c>
      <c r="AV252" s="13" t="s">
        <v>90</v>
      </c>
      <c r="AW252" s="13" t="s">
        <v>5</v>
      </c>
      <c r="AX252" s="13" t="s">
        <v>80</v>
      </c>
      <c r="AY252" s="264" t="s">
        <v>192</v>
      </c>
    </row>
    <row r="253" s="13" customFormat="1">
      <c r="A253" s="13"/>
      <c r="B253" s="254"/>
      <c r="C253" s="255"/>
      <c r="D253" s="252" t="s">
        <v>205</v>
      </c>
      <c r="E253" s="256" t="s">
        <v>1</v>
      </c>
      <c r="F253" s="257" t="s">
        <v>378</v>
      </c>
      <c r="G253" s="255"/>
      <c r="H253" s="258">
        <v>4.2599999999999998</v>
      </c>
      <c r="I253" s="259"/>
      <c r="J253" s="259"/>
      <c r="K253" s="255"/>
      <c r="L253" s="255"/>
      <c r="M253" s="260"/>
      <c r="N253" s="261"/>
      <c r="O253" s="262"/>
      <c r="P253" s="262"/>
      <c r="Q253" s="262"/>
      <c r="R253" s="262"/>
      <c r="S253" s="262"/>
      <c r="T253" s="262"/>
      <c r="U253" s="262"/>
      <c r="V253" s="262"/>
      <c r="W253" s="262"/>
      <c r="X253" s="263"/>
      <c r="Y253" s="13"/>
      <c r="Z253" s="13"/>
      <c r="AA253" s="13"/>
      <c r="AB253" s="13"/>
      <c r="AC253" s="13"/>
      <c r="AD253" s="13"/>
      <c r="AE253" s="13"/>
      <c r="AT253" s="264" t="s">
        <v>205</v>
      </c>
      <c r="AU253" s="264" t="s">
        <v>90</v>
      </c>
      <c r="AV253" s="13" t="s">
        <v>90</v>
      </c>
      <c r="AW253" s="13" t="s">
        <v>5</v>
      </c>
      <c r="AX253" s="13" t="s">
        <v>80</v>
      </c>
      <c r="AY253" s="264" t="s">
        <v>192</v>
      </c>
    </row>
    <row r="254" s="14" customFormat="1">
      <c r="A254" s="14"/>
      <c r="B254" s="265"/>
      <c r="C254" s="266"/>
      <c r="D254" s="252" t="s">
        <v>205</v>
      </c>
      <c r="E254" s="267" t="s">
        <v>1</v>
      </c>
      <c r="F254" s="268" t="s">
        <v>209</v>
      </c>
      <c r="G254" s="266"/>
      <c r="H254" s="269">
        <v>75.27000000000001</v>
      </c>
      <c r="I254" s="270"/>
      <c r="J254" s="270"/>
      <c r="K254" s="266"/>
      <c r="L254" s="266"/>
      <c r="M254" s="271"/>
      <c r="N254" s="272"/>
      <c r="O254" s="273"/>
      <c r="P254" s="273"/>
      <c r="Q254" s="273"/>
      <c r="R254" s="273"/>
      <c r="S254" s="273"/>
      <c r="T254" s="273"/>
      <c r="U254" s="273"/>
      <c r="V254" s="273"/>
      <c r="W254" s="273"/>
      <c r="X254" s="274"/>
      <c r="Y254" s="14"/>
      <c r="Z254" s="14"/>
      <c r="AA254" s="14"/>
      <c r="AB254" s="14"/>
      <c r="AC254" s="14"/>
      <c r="AD254" s="14"/>
      <c r="AE254" s="14"/>
      <c r="AT254" s="275" t="s">
        <v>205</v>
      </c>
      <c r="AU254" s="275" t="s">
        <v>90</v>
      </c>
      <c r="AV254" s="14" t="s">
        <v>199</v>
      </c>
      <c r="AW254" s="14" t="s">
        <v>5</v>
      </c>
      <c r="AX254" s="14" t="s">
        <v>88</v>
      </c>
      <c r="AY254" s="275" t="s">
        <v>192</v>
      </c>
    </row>
    <row r="255" s="2" customFormat="1" ht="24.15" customHeight="1">
      <c r="A255" s="37"/>
      <c r="B255" s="38"/>
      <c r="C255" s="233" t="s">
        <v>396</v>
      </c>
      <c r="D255" s="233" t="s">
        <v>194</v>
      </c>
      <c r="E255" s="234" t="s">
        <v>397</v>
      </c>
      <c r="F255" s="235" t="s">
        <v>398</v>
      </c>
      <c r="G255" s="236" t="s">
        <v>237</v>
      </c>
      <c r="H255" s="237">
        <v>38.689999999999998</v>
      </c>
      <c r="I255" s="238"/>
      <c r="J255" s="238"/>
      <c r="K255" s="239">
        <f>ROUND(P255*H255,2)</f>
        <v>0</v>
      </c>
      <c r="L255" s="235" t="s">
        <v>198</v>
      </c>
      <c r="M255" s="43"/>
      <c r="N255" s="240" t="s">
        <v>1</v>
      </c>
      <c r="O255" s="241" t="s">
        <v>43</v>
      </c>
      <c r="P255" s="242">
        <f>I255+J255</f>
        <v>0</v>
      </c>
      <c r="Q255" s="242">
        <f>ROUND(I255*H255,2)</f>
        <v>0</v>
      </c>
      <c r="R255" s="242">
        <f>ROUND(J255*H255,2)</f>
        <v>0</v>
      </c>
      <c r="S255" s="90"/>
      <c r="T255" s="243">
        <f>S255*H255</f>
        <v>0</v>
      </c>
      <c r="U255" s="243">
        <v>0.00036999999999999999</v>
      </c>
      <c r="V255" s="243">
        <f>U255*H255</f>
        <v>0.0143153</v>
      </c>
      <c r="W255" s="243">
        <v>0</v>
      </c>
      <c r="X255" s="244">
        <f>W255*H255</f>
        <v>0</v>
      </c>
      <c r="Y255" s="37"/>
      <c r="Z255" s="37"/>
      <c r="AA255" s="37"/>
      <c r="AB255" s="37"/>
      <c r="AC255" s="37"/>
      <c r="AD255" s="37"/>
      <c r="AE255" s="37"/>
      <c r="AR255" s="245" t="s">
        <v>287</v>
      </c>
      <c r="AT255" s="245" t="s">
        <v>194</v>
      </c>
      <c r="AU255" s="245" t="s">
        <v>90</v>
      </c>
      <c r="AY255" s="16" t="s">
        <v>192</v>
      </c>
      <c r="BE255" s="246">
        <f>IF(O255="základní",K255,0)</f>
        <v>0</v>
      </c>
      <c r="BF255" s="246">
        <f>IF(O255="snížená",K255,0)</f>
        <v>0</v>
      </c>
      <c r="BG255" s="246">
        <f>IF(O255="zákl. přenesená",K255,0)</f>
        <v>0</v>
      </c>
      <c r="BH255" s="246">
        <f>IF(O255="sníž. přenesená",K255,0)</f>
        <v>0</v>
      </c>
      <c r="BI255" s="246">
        <f>IF(O255="nulová",K255,0)</f>
        <v>0</v>
      </c>
      <c r="BJ255" s="16" t="s">
        <v>88</v>
      </c>
      <c r="BK255" s="246">
        <f>ROUND(P255*H255,2)</f>
        <v>0</v>
      </c>
      <c r="BL255" s="16" t="s">
        <v>287</v>
      </c>
      <c r="BM255" s="245" t="s">
        <v>399</v>
      </c>
    </row>
    <row r="256" s="2" customFormat="1">
      <c r="A256" s="37"/>
      <c r="B256" s="38"/>
      <c r="C256" s="39"/>
      <c r="D256" s="247" t="s">
        <v>201</v>
      </c>
      <c r="E256" s="39"/>
      <c r="F256" s="248" t="s">
        <v>400</v>
      </c>
      <c r="G256" s="39"/>
      <c r="H256" s="39"/>
      <c r="I256" s="249"/>
      <c r="J256" s="249"/>
      <c r="K256" s="39"/>
      <c r="L256" s="39"/>
      <c r="M256" s="43"/>
      <c r="N256" s="250"/>
      <c r="O256" s="251"/>
      <c r="P256" s="90"/>
      <c r="Q256" s="90"/>
      <c r="R256" s="90"/>
      <c r="S256" s="90"/>
      <c r="T256" s="90"/>
      <c r="U256" s="90"/>
      <c r="V256" s="90"/>
      <c r="W256" s="90"/>
      <c r="X256" s="91"/>
      <c r="Y256" s="37"/>
      <c r="Z256" s="37"/>
      <c r="AA256" s="37"/>
      <c r="AB256" s="37"/>
      <c r="AC256" s="37"/>
      <c r="AD256" s="37"/>
      <c r="AE256" s="37"/>
      <c r="AT256" s="16" t="s">
        <v>201</v>
      </c>
      <c r="AU256" s="16" t="s">
        <v>90</v>
      </c>
    </row>
    <row r="257" s="13" customFormat="1">
      <c r="A257" s="13"/>
      <c r="B257" s="254"/>
      <c r="C257" s="255"/>
      <c r="D257" s="252" t="s">
        <v>205</v>
      </c>
      <c r="E257" s="256" t="s">
        <v>1</v>
      </c>
      <c r="F257" s="257" t="s">
        <v>394</v>
      </c>
      <c r="G257" s="255"/>
      <c r="H257" s="258">
        <v>36.450000000000003</v>
      </c>
      <c r="I257" s="259"/>
      <c r="J257" s="259"/>
      <c r="K257" s="255"/>
      <c r="L257" s="255"/>
      <c r="M257" s="260"/>
      <c r="N257" s="261"/>
      <c r="O257" s="262"/>
      <c r="P257" s="262"/>
      <c r="Q257" s="262"/>
      <c r="R257" s="262"/>
      <c r="S257" s="262"/>
      <c r="T257" s="262"/>
      <c r="U257" s="262"/>
      <c r="V257" s="262"/>
      <c r="W257" s="262"/>
      <c r="X257" s="263"/>
      <c r="Y257" s="13"/>
      <c r="Z257" s="13"/>
      <c r="AA257" s="13"/>
      <c r="AB257" s="13"/>
      <c r="AC257" s="13"/>
      <c r="AD257" s="13"/>
      <c r="AE257" s="13"/>
      <c r="AT257" s="264" t="s">
        <v>205</v>
      </c>
      <c r="AU257" s="264" t="s">
        <v>90</v>
      </c>
      <c r="AV257" s="13" t="s">
        <v>90</v>
      </c>
      <c r="AW257" s="13" t="s">
        <v>5</v>
      </c>
      <c r="AX257" s="13" t="s">
        <v>80</v>
      </c>
      <c r="AY257" s="264" t="s">
        <v>192</v>
      </c>
    </row>
    <row r="258" s="13" customFormat="1">
      <c r="A258" s="13"/>
      <c r="B258" s="254"/>
      <c r="C258" s="255"/>
      <c r="D258" s="252" t="s">
        <v>205</v>
      </c>
      <c r="E258" s="256" t="s">
        <v>1</v>
      </c>
      <c r="F258" s="257" t="s">
        <v>395</v>
      </c>
      <c r="G258" s="255"/>
      <c r="H258" s="258">
        <v>2.2400000000000002</v>
      </c>
      <c r="I258" s="259"/>
      <c r="J258" s="259"/>
      <c r="K258" s="255"/>
      <c r="L258" s="255"/>
      <c r="M258" s="260"/>
      <c r="N258" s="261"/>
      <c r="O258" s="262"/>
      <c r="P258" s="262"/>
      <c r="Q258" s="262"/>
      <c r="R258" s="262"/>
      <c r="S258" s="262"/>
      <c r="T258" s="262"/>
      <c r="U258" s="262"/>
      <c r="V258" s="262"/>
      <c r="W258" s="262"/>
      <c r="X258" s="263"/>
      <c r="Y258" s="13"/>
      <c r="Z258" s="13"/>
      <c r="AA258" s="13"/>
      <c r="AB258" s="13"/>
      <c r="AC258" s="13"/>
      <c r="AD258" s="13"/>
      <c r="AE258" s="13"/>
      <c r="AT258" s="264" t="s">
        <v>205</v>
      </c>
      <c r="AU258" s="264" t="s">
        <v>90</v>
      </c>
      <c r="AV258" s="13" t="s">
        <v>90</v>
      </c>
      <c r="AW258" s="13" t="s">
        <v>5</v>
      </c>
      <c r="AX258" s="13" t="s">
        <v>80</v>
      </c>
      <c r="AY258" s="264" t="s">
        <v>192</v>
      </c>
    </row>
    <row r="259" s="14" customFormat="1">
      <c r="A259" s="14"/>
      <c r="B259" s="265"/>
      <c r="C259" s="266"/>
      <c r="D259" s="252" t="s">
        <v>205</v>
      </c>
      <c r="E259" s="267" t="s">
        <v>1</v>
      </c>
      <c r="F259" s="268" t="s">
        <v>209</v>
      </c>
      <c r="G259" s="266"/>
      <c r="H259" s="269">
        <v>38.690000000000005</v>
      </c>
      <c r="I259" s="270"/>
      <c r="J259" s="270"/>
      <c r="K259" s="266"/>
      <c r="L259" s="266"/>
      <c r="M259" s="271"/>
      <c r="N259" s="272"/>
      <c r="O259" s="273"/>
      <c r="P259" s="273"/>
      <c r="Q259" s="273"/>
      <c r="R259" s="273"/>
      <c r="S259" s="273"/>
      <c r="T259" s="273"/>
      <c r="U259" s="273"/>
      <c r="V259" s="273"/>
      <c r="W259" s="273"/>
      <c r="X259" s="274"/>
      <c r="Y259" s="14"/>
      <c r="Z259" s="14"/>
      <c r="AA259" s="14"/>
      <c r="AB259" s="14"/>
      <c r="AC259" s="14"/>
      <c r="AD259" s="14"/>
      <c r="AE259" s="14"/>
      <c r="AT259" s="275" t="s">
        <v>205</v>
      </c>
      <c r="AU259" s="275" t="s">
        <v>90</v>
      </c>
      <c r="AV259" s="14" t="s">
        <v>199</v>
      </c>
      <c r="AW259" s="14" t="s">
        <v>5</v>
      </c>
      <c r="AX259" s="14" t="s">
        <v>88</v>
      </c>
      <c r="AY259" s="275" t="s">
        <v>192</v>
      </c>
    </row>
    <row r="260" s="12" customFormat="1" ht="22.8" customHeight="1">
      <c r="A260" s="12"/>
      <c r="B260" s="216"/>
      <c r="C260" s="217"/>
      <c r="D260" s="218" t="s">
        <v>79</v>
      </c>
      <c r="E260" s="231" t="s">
        <v>401</v>
      </c>
      <c r="F260" s="231" t="s">
        <v>402</v>
      </c>
      <c r="G260" s="217"/>
      <c r="H260" s="217"/>
      <c r="I260" s="220"/>
      <c r="J260" s="220"/>
      <c r="K260" s="232">
        <f>BK260</f>
        <v>0</v>
      </c>
      <c r="L260" s="217"/>
      <c r="M260" s="222"/>
      <c r="N260" s="223"/>
      <c r="O260" s="224"/>
      <c r="P260" s="224"/>
      <c r="Q260" s="225">
        <f>SUM(Q261:Q266)</f>
        <v>0</v>
      </c>
      <c r="R260" s="225">
        <f>SUM(R261:R266)</f>
        <v>0</v>
      </c>
      <c r="S260" s="224"/>
      <c r="T260" s="226">
        <f>SUM(T261:T266)</f>
        <v>0</v>
      </c>
      <c r="U260" s="224"/>
      <c r="V260" s="226">
        <f>SUM(V261:V266)</f>
        <v>0</v>
      </c>
      <c r="W260" s="224"/>
      <c r="X260" s="227">
        <f>SUM(X261:X266)</f>
        <v>0</v>
      </c>
      <c r="Y260" s="12"/>
      <c r="Z260" s="12"/>
      <c r="AA260" s="12"/>
      <c r="AB260" s="12"/>
      <c r="AC260" s="12"/>
      <c r="AD260" s="12"/>
      <c r="AE260" s="12"/>
      <c r="AR260" s="228" t="s">
        <v>103</v>
      </c>
      <c r="AT260" s="229" t="s">
        <v>79</v>
      </c>
      <c r="AU260" s="229" t="s">
        <v>88</v>
      </c>
      <c r="AY260" s="228" t="s">
        <v>192</v>
      </c>
      <c r="BK260" s="230">
        <f>SUM(BK261:BK266)</f>
        <v>0</v>
      </c>
    </row>
    <row r="261" s="2" customFormat="1" ht="16.5" customHeight="1">
      <c r="A261" s="37"/>
      <c r="B261" s="38"/>
      <c r="C261" s="276" t="s">
        <v>403</v>
      </c>
      <c r="D261" s="276" t="s">
        <v>261</v>
      </c>
      <c r="E261" s="277" t="s">
        <v>365</v>
      </c>
      <c r="F261" s="278" t="s">
        <v>404</v>
      </c>
      <c r="G261" s="279" t="s">
        <v>314</v>
      </c>
      <c r="H261" s="280">
        <v>1</v>
      </c>
      <c r="I261" s="281"/>
      <c r="J261" s="282"/>
      <c r="K261" s="283">
        <f>ROUND(P261*H261,2)</f>
        <v>0</v>
      </c>
      <c r="L261" s="278" t="s">
        <v>1</v>
      </c>
      <c r="M261" s="284"/>
      <c r="N261" s="285" t="s">
        <v>1</v>
      </c>
      <c r="O261" s="241" t="s">
        <v>43</v>
      </c>
      <c r="P261" s="242">
        <f>I261+J261</f>
        <v>0</v>
      </c>
      <c r="Q261" s="242">
        <f>ROUND(I261*H261,2)</f>
        <v>0</v>
      </c>
      <c r="R261" s="242">
        <f>ROUND(J261*H261,2)</f>
        <v>0</v>
      </c>
      <c r="S261" s="90"/>
      <c r="T261" s="243">
        <f>S261*H261</f>
        <v>0</v>
      </c>
      <c r="U261" s="243">
        <v>0</v>
      </c>
      <c r="V261" s="243">
        <f>U261*H261</f>
        <v>0</v>
      </c>
      <c r="W261" s="243">
        <v>0</v>
      </c>
      <c r="X261" s="244">
        <f>W261*H261</f>
        <v>0</v>
      </c>
      <c r="Y261" s="37"/>
      <c r="Z261" s="37"/>
      <c r="AA261" s="37"/>
      <c r="AB261" s="37"/>
      <c r="AC261" s="37"/>
      <c r="AD261" s="37"/>
      <c r="AE261" s="37"/>
      <c r="AR261" s="245" t="s">
        <v>405</v>
      </c>
      <c r="AT261" s="245" t="s">
        <v>261</v>
      </c>
      <c r="AU261" s="245" t="s">
        <v>90</v>
      </c>
      <c r="AY261" s="16" t="s">
        <v>192</v>
      </c>
      <c r="BE261" s="246">
        <f>IF(O261="základní",K261,0)</f>
        <v>0</v>
      </c>
      <c r="BF261" s="246">
        <f>IF(O261="snížená",K261,0)</f>
        <v>0</v>
      </c>
      <c r="BG261" s="246">
        <f>IF(O261="zákl. přenesená",K261,0)</f>
        <v>0</v>
      </c>
      <c r="BH261" s="246">
        <f>IF(O261="sníž. přenesená",K261,0)</f>
        <v>0</v>
      </c>
      <c r="BI261" s="246">
        <f>IF(O261="nulová",K261,0)</f>
        <v>0</v>
      </c>
      <c r="BJ261" s="16" t="s">
        <v>88</v>
      </c>
      <c r="BK261" s="246">
        <f>ROUND(P261*H261,2)</f>
        <v>0</v>
      </c>
      <c r="BL261" s="16" t="s">
        <v>406</v>
      </c>
      <c r="BM261" s="245" t="s">
        <v>407</v>
      </c>
    </row>
    <row r="262" s="2" customFormat="1" ht="16.5" customHeight="1">
      <c r="A262" s="37"/>
      <c r="B262" s="38"/>
      <c r="C262" s="276" t="s">
        <v>408</v>
      </c>
      <c r="D262" s="276" t="s">
        <v>261</v>
      </c>
      <c r="E262" s="277" t="s">
        <v>409</v>
      </c>
      <c r="F262" s="278" t="s">
        <v>410</v>
      </c>
      <c r="G262" s="279" t="s">
        <v>314</v>
      </c>
      <c r="H262" s="280">
        <v>1</v>
      </c>
      <c r="I262" s="281"/>
      <c r="J262" s="282"/>
      <c r="K262" s="283">
        <f>ROUND(P262*H262,2)</f>
        <v>0</v>
      </c>
      <c r="L262" s="278" t="s">
        <v>1</v>
      </c>
      <c r="M262" s="284"/>
      <c r="N262" s="285" t="s">
        <v>1</v>
      </c>
      <c r="O262" s="241" t="s">
        <v>43</v>
      </c>
      <c r="P262" s="242">
        <f>I262+J262</f>
        <v>0</v>
      </c>
      <c r="Q262" s="242">
        <f>ROUND(I262*H262,2)</f>
        <v>0</v>
      </c>
      <c r="R262" s="242">
        <f>ROUND(J262*H262,2)</f>
        <v>0</v>
      </c>
      <c r="S262" s="90"/>
      <c r="T262" s="243">
        <f>S262*H262</f>
        <v>0</v>
      </c>
      <c r="U262" s="243">
        <v>0</v>
      </c>
      <c r="V262" s="243">
        <f>U262*H262</f>
        <v>0</v>
      </c>
      <c r="W262" s="243">
        <v>0</v>
      </c>
      <c r="X262" s="244">
        <f>W262*H262</f>
        <v>0</v>
      </c>
      <c r="Y262" s="37"/>
      <c r="Z262" s="37"/>
      <c r="AA262" s="37"/>
      <c r="AB262" s="37"/>
      <c r="AC262" s="37"/>
      <c r="AD262" s="37"/>
      <c r="AE262" s="37"/>
      <c r="AR262" s="245" t="s">
        <v>405</v>
      </c>
      <c r="AT262" s="245" t="s">
        <v>261</v>
      </c>
      <c r="AU262" s="245" t="s">
        <v>90</v>
      </c>
      <c r="AY262" s="16" t="s">
        <v>192</v>
      </c>
      <c r="BE262" s="246">
        <f>IF(O262="základní",K262,0)</f>
        <v>0</v>
      </c>
      <c r="BF262" s="246">
        <f>IF(O262="snížená",K262,0)</f>
        <v>0</v>
      </c>
      <c r="BG262" s="246">
        <f>IF(O262="zákl. přenesená",K262,0)</f>
        <v>0</v>
      </c>
      <c r="BH262" s="246">
        <f>IF(O262="sníž. přenesená",K262,0)</f>
        <v>0</v>
      </c>
      <c r="BI262" s="246">
        <f>IF(O262="nulová",K262,0)</f>
        <v>0</v>
      </c>
      <c r="BJ262" s="16" t="s">
        <v>88</v>
      </c>
      <c r="BK262" s="246">
        <f>ROUND(P262*H262,2)</f>
        <v>0</v>
      </c>
      <c r="BL262" s="16" t="s">
        <v>406</v>
      </c>
      <c r="BM262" s="245" t="s">
        <v>411</v>
      </c>
    </row>
    <row r="263" s="2" customFormat="1" ht="16.5" customHeight="1">
      <c r="A263" s="37"/>
      <c r="B263" s="38"/>
      <c r="C263" s="276" t="s">
        <v>412</v>
      </c>
      <c r="D263" s="276" t="s">
        <v>261</v>
      </c>
      <c r="E263" s="277" t="s">
        <v>413</v>
      </c>
      <c r="F263" s="278" t="s">
        <v>414</v>
      </c>
      <c r="G263" s="279" t="s">
        <v>314</v>
      </c>
      <c r="H263" s="280">
        <v>1</v>
      </c>
      <c r="I263" s="281"/>
      <c r="J263" s="282"/>
      <c r="K263" s="283">
        <f>ROUND(P263*H263,2)</f>
        <v>0</v>
      </c>
      <c r="L263" s="278" t="s">
        <v>1</v>
      </c>
      <c r="M263" s="284"/>
      <c r="N263" s="285" t="s">
        <v>1</v>
      </c>
      <c r="O263" s="241" t="s">
        <v>43</v>
      </c>
      <c r="P263" s="242">
        <f>I263+J263</f>
        <v>0</v>
      </c>
      <c r="Q263" s="242">
        <f>ROUND(I263*H263,2)</f>
        <v>0</v>
      </c>
      <c r="R263" s="242">
        <f>ROUND(J263*H263,2)</f>
        <v>0</v>
      </c>
      <c r="S263" s="90"/>
      <c r="T263" s="243">
        <f>S263*H263</f>
        <v>0</v>
      </c>
      <c r="U263" s="243">
        <v>0</v>
      </c>
      <c r="V263" s="243">
        <f>U263*H263</f>
        <v>0</v>
      </c>
      <c r="W263" s="243">
        <v>0</v>
      </c>
      <c r="X263" s="244">
        <f>W263*H263</f>
        <v>0</v>
      </c>
      <c r="Y263" s="37"/>
      <c r="Z263" s="37"/>
      <c r="AA263" s="37"/>
      <c r="AB263" s="37"/>
      <c r="AC263" s="37"/>
      <c r="AD263" s="37"/>
      <c r="AE263" s="37"/>
      <c r="AR263" s="245" t="s">
        <v>405</v>
      </c>
      <c r="AT263" s="245" t="s">
        <v>261</v>
      </c>
      <c r="AU263" s="245" t="s">
        <v>90</v>
      </c>
      <c r="AY263" s="16" t="s">
        <v>192</v>
      </c>
      <c r="BE263" s="246">
        <f>IF(O263="základní",K263,0)</f>
        <v>0</v>
      </c>
      <c r="BF263" s="246">
        <f>IF(O263="snížená",K263,0)</f>
        <v>0</v>
      </c>
      <c r="BG263" s="246">
        <f>IF(O263="zákl. přenesená",K263,0)</f>
        <v>0</v>
      </c>
      <c r="BH263" s="246">
        <f>IF(O263="sníž. přenesená",K263,0)</f>
        <v>0</v>
      </c>
      <c r="BI263" s="246">
        <f>IF(O263="nulová",K263,0)</f>
        <v>0</v>
      </c>
      <c r="BJ263" s="16" t="s">
        <v>88</v>
      </c>
      <c r="BK263" s="246">
        <f>ROUND(P263*H263,2)</f>
        <v>0</v>
      </c>
      <c r="BL263" s="16" t="s">
        <v>406</v>
      </c>
      <c r="BM263" s="245" t="s">
        <v>415</v>
      </c>
    </row>
    <row r="264" s="2" customFormat="1" ht="16.5" customHeight="1">
      <c r="A264" s="37"/>
      <c r="B264" s="38"/>
      <c r="C264" s="276" t="s">
        <v>416</v>
      </c>
      <c r="D264" s="276" t="s">
        <v>261</v>
      </c>
      <c r="E264" s="277" t="s">
        <v>417</v>
      </c>
      <c r="F264" s="278" t="s">
        <v>418</v>
      </c>
      <c r="G264" s="279" t="s">
        <v>314</v>
      </c>
      <c r="H264" s="280">
        <v>1</v>
      </c>
      <c r="I264" s="281"/>
      <c r="J264" s="282"/>
      <c r="K264" s="283">
        <f>ROUND(P264*H264,2)</f>
        <v>0</v>
      </c>
      <c r="L264" s="278" t="s">
        <v>1</v>
      </c>
      <c r="M264" s="284"/>
      <c r="N264" s="285" t="s">
        <v>1</v>
      </c>
      <c r="O264" s="241" t="s">
        <v>43</v>
      </c>
      <c r="P264" s="242">
        <f>I264+J264</f>
        <v>0</v>
      </c>
      <c r="Q264" s="242">
        <f>ROUND(I264*H264,2)</f>
        <v>0</v>
      </c>
      <c r="R264" s="242">
        <f>ROUND(J264*H264,2)</f>
        <v>0</v>
      </c>
      <c r="S264" s="90"/>
      <c r="T264" s="243">
        <f>S264*H264</f>
        <v>0</v>
      </c>
      <c r="U264" s="243">
        <v>0</v>
      </c>
      <c r="V264" s="243">
        <f>U264*H264</f>
        <v>0</v>
      </c>
      <c r="W264" s="243">
        <v>0</v>
      </c>
      <c r="X264" s="244">
        <f>W264*H264</f>
        <v>0</v>
      </c>
      <c r="Y264" s="37"/>
      <c r="Z264" s="37"/>
      <c r="AA264" s="37"/>
      <c r="AB264" s="37"/>
      <c r="AC264" s="37"/>
      <c r="AD264" s="37"/>
      <c r="AE264" s="37"/>
      <c r="AR264" s="245" t="s">
        <v>405</v>
      </c>
      <c r="AT264" s="245" t="s">
        <v>261</v>
      </c>
      <c r="AU264" s="245" t="s">
        <v>90</v>
      </c>
      <c r="AY264" s="16" t="s">
        <v>192</v>
      </c>
      <c r="BE264" s="246">
        <f>IF(O264="základní",K264,0)</f>
        <v>0</v>
      </c>
      <c r="BF264" s="246">
        <f>IF(O264="snížená",K264,0)</f>
        <v>0</v>
      </c>
      <c r="BG264" s="246">
        <f>IF(O264="zákl. přenesená",K264,0)</f>
        <v>0</v>
      </c>
      <c r="BH264" s="246">
        <f>IF(O264="sníž. přenesená",K264,0)</f>
        <v>0</v>
      </c>
      <c r="BI264" s="246">
        <f>IF(O264="nulová",K264,0)</f>
        <v>0</v>
      </c>
      <c r="BJ264" s="16" t="s">
        <v>88</v>
      </c>
      <c r="BK264" s="246">
        <f>ROUND(P264*H264,2)</f>
        <v>0</v>
      </c>
      <c r="BL264" s="16" t="s">
        <v>406</v>
      </c>
      <c r="BM264" s="245" t="s">
        <v>419</v>
      </c>
    </row>
    <row r="265" s="2" customFormat="1" ht="16.5" customHeight="1">
      <c r="A265" s="37"/>
      <c r="B265" s="38"/>
      <c r="C265" s="233" t="s">
        <v>420</v>
      </c>
      <c r="D265" s="233" t="s">
        <v>194</v>
      </c>
      <c r="E265" s="234" t="s">
        <v>413</v>
      </c>
      <c r="F265" s="235" t="s">
        <v>421</v>
      </c>
      <c r="G265" s="236" t="s">
        <v>314</v>
      </c>
      <c r="H265" s="237">
        <v>4</v>
      </c>
      <c r="I265" s="238"/>
      <c r="J265" s="238"/>
      <c r="K265" s="239">
        <f>ROUND(P265*H265,2)</f>
        <v>0</v>
      </c>
      <c r="L265" s="235" t="s">
        <v>1</v>
      </c>
      <c r="M265" s="43"/>
      <c r="N265" s="240" t="s">
        <v>1</v>
      </c>
      <c r="O265" s="241" t="s">
        <v>43</v>
      </c>
      <c r="P265" s="242">
        <f>I265+J265</f>
        <v>0</v>
      </c>
      <c r="Q265" s="242">
        <f>ROUND(I265*H265,2)</f>
        <v>0</v>
      </c>
      <c r="R265" s="242">
        <f>ROUND(J265*H265,2)</f>
        <v>0</v>
      </c>
      <c r="S265" s="90"/>
      <c r="T265" s="243">
        <f>S265*H265</f>
        <v>0</v>
      </c>
      <c r="U265" s="243">
        <v>0</v>
      </c>
      <c r="V265" s="243">
        <f>U265*H265</f>
        <v>0</v>
      </c>
      <c r="W265" s="243">
        <v>0</v>
      </c>
      <c r="X265" s="244">
        <f>W265*H265</f>
        <v>0</v>
      </c>
      <c r="Y265" s="37"/>
      <c r="Z265" s="37"/>
      <c r="AA265" s="37"/>
      <c r="AB265" s="37"/>
      <c r="AC265" s="37"/>
      <c r="AD265" s="37"/>
      <c r="AE265" s="37"/>
      <c r="AR265" s="245" t="s">
        <v>406</v>
      </c>
      <c r="AT265" s="245" t="s">
        <v>194</v>
      </c>
      <c r="AU265" s="245" t="s">
        <v>90</v>
      </c>
      <c r="AY265" s="16" t="s">
        <v>192</v>
      </c>
      <c r="BE265" s="246">
        <f>IF(O265="základní",K265,0)</f>
        <v>0</v>
      </c>
      <c r="BF265" s="246">
        <f>IF(O265="snížená",K265,0)</f>
        <v>0</v>
      </c>
      <c r="BG265" s="246">
        <f>IF(O265="zákl. přenesená",K265,0)</f>
        <v>0</v>
      </c>
      <c r="BH265" s="246">
        <f>IF(O265="sníž. přenesená",K265,0)</f>
        <v>0</v>
      </c>
      <c r="BI265" s="246">
        <f>IF(O265="nulová",K265,0)</f>
        <v>0</v>
      </c>
      <c r="BJ265" s="16" t="s">
        <v>88</v>
      </c>
      <c r="BK265" s="246">
        <f>ROUND(P265*H265,2)</f>
        <v>0</v>
      </c>
      <c r="BL265" s="16" t="s">
        <v>406</v>
      </c>
      <c r="BM265" s="245" t="s">
        <v>422</v>
      </c>
    </row>
    <row r="266" s="2" customFormat="1" ht="16.5" customHeight="1">
      <c r="A266" s="37"/>
      <c r="B266" s="38"/>
      <c r="C266" s="233" t="s">
        <v>423</v>
      </c>
      <c r="D266" s="233" t="s">
        <v>194</v>
      </c>
      <c r="E266" s="234" t="s">
        <v>424</v>
      </c>
      <c r="F266" s="235" t="s">
        <v>425</v>
      </c>
      <c r="G266" s="236" t="s">
        <v>426</v>
      </c>
      <c r="H266" s="237">
        <v>1</v>
      </c>
      <c r="I266" s="238"/>
      <c r="J266" s="238"/>
      <c r="K266" s="239">
        <f>ROUND(P266*H266,2)</f>
        <v>0</v>
      </c>
      <c r="L266" s="235" t="s">
        <v>1</v>
      </c>
      <c r="M266" s="43"/>
      <c r="N266" s="240" t="s">
        <v>1</v>
      </c>
      <c r="O266" s="241" t="s">
        <v>43</v>
      </c>
      <c r="P266" s="242">
        <f>I266+J266</f>
        <v>0</v>
      </c>
      <c r="Q266" s="242">
        <f>ROUND(I266*H266,2)</f>
        <v>0</v>
      </c>
      <c r="R266" s="242">
        <f>ROUND(J266*H266,2)</f>
        <v>0</v>
      </c>
      <c r="S266" s="90"/>
      <c r="T266" s="243">
        <f>S266*H266</f>
        <v>0</v>
      </c>
      <c r="U266" s="243">
        <v>0</v>
      </c>
      <c r="V266" s="243">
        <f>U266*H266</f>
        <v>0</v>
      </c>
      <c r="W266" s="243">
        <v>0</v>
      </c>
      <c r="X266" s="244">
        <f>W266*H266</f>
        <v>0</v>
      </c>
      <c r="Y266" s="37"/>
      <c r="Z266" s="37"/>
      <c r="AA266" s="37"/>
      <c r="AB266" s="37"/>
      <c r="AC266" s="37"/>
      <c r="AD266" s="37"/>
      <c r="AE266" s="37"/>
      <c r="AR266" s="245" t="s">
        <v>406</v>
      </c>
      <c r="AT266" s="245" t="s">
        <v>194</v>
      </c>
      <c r="AU266" s="245" t="s">
        <v>90</v>
      </c>
      <c r="AY266" s="16" t="s">
        <v>192</v>
      </c>
      <c r="BE266" s="246">
        <f>IF(O266="základní",K266,0)</f>
        <v>0</v>
      </c>
      <c r="BF266" s="246">
        <f>IF(O266="snížená",K266,0)</f>
        <v>0</v>
      </c>
      <c r="BG266" s="246">
        <f>IF(O266="zákl. přenesená",K266,0)</f>
        <v>0</v>
      </c>
      <c r="BH266" s="246">
        <f>IF(O266="sníž. přenesená",K266,0)</f>
        <v>0</v>
      </c>
      <c r="BI266" s="246">
        <f>IF(O266="nulová",K266,0)</f>
        <v>0</v>
      </c>
      <c r="BJ266" s="16" t="s">
        <v>88</v>
      </c>
      <c r="BK266" s="246">
        <f>ROUND(P266*H266,2)</f>
        <v>0</v>
      </c>
      <c r="BL266" s="16" t="s">
        <v>406</v>
      </c>
      <c r="BM266" s="245" t="s">
        <v>427</v>
      </c>
    </row>
    <row r="267" s="12" customFormat="1" ht="22.8" customHeight="1">
      <c r="A267" s="12"/>
      <c r="B267" s="216"/>
      <c r="C267" s="217"/>
      <c r="D267" s="218" t="s">
        <v>79</v>
      </c>
      <c r="E267" s="231" t="s">
        <v>428</v>
      </c>
      <c r="F267" s="231" t="s">
        <v>130</v>
      </c>
      <c r="G267" s="217"/>
      <c r="H267" s="217"/>
      <c r="I267" s="220"/>
      <c r="J267" s="220"/>
      <c r="K267" s="232">
        <f>BK267</f>
        <v>0</v>
      </c>
      <c r="L267" s="217"/>
      <c r="M267" s="222"/>
      <c r="N267" s="223"/>
      <c r="O267" s="224"/>
      <c r="P267" s="224"/>
      <c r="Q267" s="225">
        <f>SUM(Q268:Q271)</f>
        <v>0</v>
      </c>
      <c r="R267" s="225">
        <f>SUM(R268:R271)</f>
        <v>0</v>
      </c>
      <c r="S267" s="224"/>
      <c r="T267" s="226">
        <f>SUM(T268:T271)</f>
        <v>0</v>
      </c>
      <c r="U267" s="224"/>
      <c r="V267" s="226">
        <f>SUM(V268:V271)</f>
        <v>0</v>
      </c>
      <c r="W267" s="224"/>
      <c r="X267" s="227">
        <f>SUM(X268:X271)</f>
        <v>0</v>
      </c>
      <c r="Y267" s="12"/>
      <c r="Z267" s="12"/>
      <c r="AA267" s="12"/>
      <c r="AB267" s="12"/>
      <c r="AC267" s="12"/>
      <c r="AD267" s="12"/>
      <c r="AE267" s="12"/>
      <c r="AR267" s="228" t="s">
        <v>88</v>
      </c>
      <c r="AT267" s="229" t="s">
        <v>79</v>
      </c>
      <c r="AU267" s="229" t="s">
        <v>88</v>
      </c>
      <c r="AY267" s="228" t="s">
        <v>192</v>
      </c>
      <c r="BK267" s="230">
        <f>SUM(BK268:BK271)</f>
        <v>0</v>
      </c>
    </row>
    <row r="268" s="2" customFormat="1" ht="16.5" customHeight="1">
      <c r="A268" s="37"/>
      <c r="B268" s="38"/>
      <c r="C268" s="233" t="s">
        <v>429</v>
      </c>
      <c r="D268" s="233" t="s">
        <v>194</v>
      </c>
      <c r="E268" s="234" t="s">
        <v>430</v>
      </c>
      <c r="F268" s="235" t="s">
        <v>431</v>
      </c>
      <c r="G268" s="236" t="s">
        <v>426</v>
      </c>
      <c r="H268" s="237">
        <v>1</v>
      </c>
      <c r="I268" s="238"/>
      <c r="J268" s="238"/>
      <c r="K268" s="239">
        <f>ROUND(P268*H268,2)</f>
        <v>0</v>
      </c>
      <c r="L268" s="235" t="s">
        <v>1</v>
      </c>
      <c r="M268" s="43"/>
      <c r="N268" s="240" t="s">
        <v>1</v>
      </c>
      <c r="O268" s="241" t="s">
        <v>43</v>
      </c>
      <c r="P268" s="242">
        <f>I268+J268</f>
        <v>0</v>
      </c>
      <c r="Q268" s="242">
        <f>ROUND(I268*H268,2)</f>
        <v>0</v>
      </c>
      <c r="R268" s="242">
        <f>ROUND(J268*H268,2)</f>
        <v>0</v>
      </c>
      <c r="S268" s="90"/>
      <c r="T268" s="243">
        <f>S268*H268</f>
        <v>0</v>
      </c>
      <c r="U268" s="243">
        <v>0</v>
      </c>
      <c r="V268" s="243">
        <f>U268*H268</f>
        <v>0</v>
      </c>
      <c r="W268" s="243">
        <v>0</v>
      </c>
      <c r="X268" s="244">
        <f>W268*H268</f>
        <v>0</v>
      </c>
      <c r="Y268" s="37"/>
      <c r="Z268" s="37"/>
      <c r="AA268" s="37"/>
      <c r="AB268" s="37"/>
      <c r="AC268" s="37"/>
      <c r="AD268" s="37"/>
      <c r="AE268" s="37"/>
      <c r="AR268" s="245" t="s">
        <v>199</v>
      </c>
      <c r="AT268" s="245" t="s">
        <v>194</v>
      </c>
      <c r="AU268" s="245" t="s">
        <v>90</v>
      </c>
      <c r="AY268" s="16" t="s">
        <v>192</v>
      </c>
      <c r="BE268" s="246">
        <f>IF(O268="základní",K268,0)</f>
        <v>0</v>
      </c>
      <c r="BF268" s="246">
        <f>IF(O268="snížená",K268,0)</f>
        <v>0</v>
      </c>
      <c r="BG268" s="246">
        <f>IF(O268="zákl. přenesená",K268,0)</f>
        <v>0</v>
      </c>
      <c r="BH268" s="246">
        <f>IF(O268="sníž. přenesená",K268,0)</f>
        <v>0</v>
      </c>
      <c r="BI268" s="246">
        <f>IF(O268="nulová",K268,0)</f>
        <v>0</v>
      </c>
      <c r="BJ268" s="16" t="s">
        <v>88</v>
      </c>
      <c r="BK268" s="246">
        <f>ROUND(P268*H268,2)</f>
        <v>0</v>
      </c>
      <c r="BL268" s="16" t="s">
        <v>199</v>
      </c>
      <c r="BM268" s="245" t="s">
        <v>432</v>
      </c>
    </row>
    <row r="269" s="2" customFormat="1">
      <c r="A269" s="37"/>
      <c r="B269" s="38"/>
      <c r="C269" s="39"/>
      <c r="D269" s="252" t="s">
        <v>433</v>
      </c>
      <c r="E269" s="39"/>
      <c r="F269" s="253" t="s">
        <v>434</v>
      </c>
      <c r="G269" s="39"/>
      <c r="H269" s="39"/>
      <c r="I269" s="249"/>
      <c r="J269" s="249"/>
      <c r="K269" s="39"/>
      <c r="L269" s="39"/>
      <c r="M269" s="43"/>
      <c r="N269" s="250"/>
      <c r="O269" s="251"/>
      <c r="P269" s="90"/>
      <c r="Q269" s="90"/>
      <c r="R269" s="90"/>
      <c r="S269" s="90"/>
      <c r="T269" s="90"/>
      <c r="U269" s="90"/>
      <c r="V269" s="90"/>
      <c r="W269" s="90"/>
      <c r="X269" s="91"/>
      <c r="Y269" s="37"/>
      <c r="Z269" s="37"/>
      <c r="AA269" s="37"/>
      <c r="AB269" s="37"/>
      <c r="AC269" s="37"/>
      <c r="AD269" s="37"/>
      <c r="AE269" s="37"/>
      <c r="AT269" s="16" t="s">
        <v>433</v>
      </c>
      <c r="AU269" s="16" t="s">
        <v>90</v>
      </c>
    </row>
    <row r="270" s="2" customFormat="1" ht="16.5" customHeight="1">
      <c r="A270" s="37"/>
      <c r="B270" s="38"/>
      <c r="C270" s="233" t="s">
        <v>435</v>
      </c>
      <c r="D270" s="233" t="s">
        <v>194</v>
      </c>
      <c r="E270" s="234" t="s">
        <v>436</v>
      </c>
      <c r="F270" s="235" t="s">
        <v>437</v>
      </c>
      <c r="G270" s="236" t="s">
        <v>314</v>
      </c>
      <c r="H270" s="237">
        <v>5</v>
      </c>
      <c r="I270" s="238"/>
      <c r="J270" s="238"/>
      <c r="K270" s="239">
        <f>ROUND(P270*H270,2)</f>
        <v>0</v>
      </c>
      <c r="L270" s="235" t="s">
        <v>1</v>
      </c>
      <c r="M270" s="43"/>
      <c r="N270" s="240" t="s">
        <v>1</v>
      </c>
      <c r="O270" s="241" t="s">
        <v>43</v>
      </c>
      <c r="P270" s="242">
        <f>I270+J270</f>
        <v>0</v>
      </c>
      <c r="Q270" s="242">
        <f>ROUND(I270*H270,2)</f>
        <v>0</v>
      </c>
      <c r="R270" s="242">
        <f>ROUND(J270*H270,2)</f>
        <v>0</v>
      </c>
      <c r="S270" s="90"/>
      <c r="T270" s="243">
        <f>S270*H270</f>
        <v>0</v>
      </c>
      <c r="U270" s="243">
        <v>0</v>
      </c>
      <c r="V270" s="243">
        <f>U270*H270</f>
        <v>0</v>
      </c>
      <c r="W270" s="243">
        <v>0</v>
      </c>
      <c r="X270" s="244">
        <f>W270*H270</f>
        <v>0</v>
      </c>
      <c r="Y270" s="37"/>
      <c r="Z270" s="37"/>
      <c r="AA270" s="37"/>
      <c r="AB270" s="37"/>
      <c r="AC270" s="37"/>
      <c r="AD270" s="37"/>
      <c r="AE270" s="37"/>
      <c r="AR270" s="245" t="s">
        <v>199</v>
      </c>
      <c r="AT270" s="245" t="s">
        <v>194</v>
      </c>
      <c r="AU270" s="245" t="s">
        <v>90</v>
      </c>
      <c r="AY270" s="16" t="s">
        <v>192</v>
      </c>
      <c r="BE270" s="246">
        <f>IF(O270="základní",K270,0)</f>
        <v>0</v>
      </c>
      <c r="BF270" s="246">
        <f>IF(O270="snížená",K270,0)</f>
        <v>0</v>
      </c>
      <c r="BG270" s="246">
        <f>IF(O270="zákl. přenesená",K270,0)</f>
        <v>0</v>
      </c>
      <c r="BH270" s="246">
        <f>IF(O270="sníž. přenesená",K270,0)</f>
        <v>0</v>
      </c>
      <c r="BI270" s="246">
        <f>IF(O270="nulová",K270,0)</f>
        <v>0</v>
      </c>
      <c r="BJ270" s="16" t="s">
        <v>88</v>
      </c>
      <c r="BK270" s="246">
        <f>ROUND(P270*H270,2)</f>
        <v>0</v>
      </c>
      <c r="BL270" s="16" t="s">
        <v>199</v>
      </c>
      <c r="BM270" s="245" t="s">
        <v>438</v>
      </c>
    </row>
    <row r="271" s="2" customFormat="1">
      <c r="A271" s="37"/>
      <c r="B271" s="38"/>
      <c r="C271" s="39"/>
      <c r="D271" s="252" t="s">
        <v>433</v>
      </c>
      <c r="E271" s="39"/>
      <c r="F271" s="253" t="s">
        <v>439</v>
      </c>
      <c r="G271" s="39"/>
      <c r="H271" s="39"/>
      <c r="I271" s="249"/>
      <c r="J271" s="249"/>
      <c r="K271" s="39"/>
      <c r="L271" s="39"/>
      <c r="M271" s="43"/>
      <c r="N271" s="286"/>
      <c r="O271" s="287"/>
      <c r="P271" s="288"/>
      <c r="Q271" s="288"/>
      <c r="R271" s="288"/>
      <c r="S271" s="288"/>
      <c r="T271" s="288"/>
      <c r="U271" s="288"/>
      <c r="V271" s="288"/>
      <c r="W271" s="288"/>
      <c r="X271" s="289"/>
      <c r="Y271" s="37"/>
      <c r="Z271" s="37"/>
      <c r="AA271" s="37"/>
      <c r="AB271" s="37"/>
      <c r="AC271" s="37"/>
      <c r="AD271" s="37"/>
      <c r="AE271" s="37"/>
      <c r="AT271" s="16" t="s">
        <v>433</v>
      </c>
      <c r="AU271" s="16" t="s">
        <v>90</v>
      </c>
    </row>
    <row r="272" s="2" customFormat="1" ht="6.96" customHeight="1">
      <c r="A272" s="37"/>
      <c r="B272" s="65"/>
      <c r="C272" s="66"/>
      <c r="D272" s="66"/>
      <c r="E272" s="66"/>
      <c r="F272" s="66"/>
      <c r="G272" s="66"/>
      <c r="H272" s="66"/>
      <c r="I272" s="66"/>
      <c r="J272" s="66"/>
      <c r="K272" s="66"/>
      <c r="L272" s="66"/>
      <c r="M272" s="43"/>
      <c r="N272" s="37"/>
      <c r="P272" s="37"/>
      <c r="Q272" s="37"/>
      <c r="R272" s="37"/>
      <c r="S272" s="37"/>
      <c r="T272" s="37"/>
      <c r="U272" s="37"/>
      <c r="V272" s="37"/>
      <c r="W272" s="37"/>
      <c r="X272" s="37"/>
      <c r="Y272" s="37"/>
      <c r="Z272" s="37"/>
      <c r="AA272" s="37"/>
      <c r="AB272" s="37"/>
      <c r="AC272" s="37"/>
      <c r="AD272" s="37"/>
      <c r="AE272" s="37"/>
    </row>
  </sheetData>
  <sheetProtection sheet="1" autoFilter="0" formatColumns="0" formatRows="0" objects="1" scenarios="1" spinCount="100000" saltValue="CjdhqGW3ghkt6toZJjLq+pzcvGrcprYiKN/kt3gBiGJMLbMvkj2JRrE7SRRUB1hsidt92DRzDlyaSKSwmpnoiQ==" hashValue="M+X1V/PhyrCZ5j9UYVluOZxUWByOENZMBEmwbY83SkI85Ps7b7Q4L5CYBj5HZ5/L40FEgjrRextmv4jyyLsS9A==" algorithmName="SHA-512" password="CC35"/>
  <autoFilter ref="C125:L271"/>
  <mergeCells count="9">
    <mergeCell ref="E7:H7"/>
    <mergeCell ref="E9:H9"/>
    <mergeCell ref="E18:H18"/>
    <mergeCell ref="E27:H27"/>
    <mergeCell ref="E85:H85"/>
    <mergeCell ref="E87:H87"/>
    <mergeCell ref="E116:H116"/>
    <mergeCell ref="E118:H118"/>
    <mergeCell ref="M2:Z2"/>
  </mergeCells>
  <hyperlinks>
    <hyperlink ref="F130" r:id="rId1" display="https://podminky.urs.cz/item/CS_URS_2024_02/122251101"/>
    <hyperlink ref="F137" r:id="rId2" display="https://podminky.urs.cz/item/CS_URS_2024_02/162351103"/>
    <hyperlink ref="F145" r:id="rId3" display="https://podminky.urs.cz/item/CS_URS_2024_02/271532212"/>
    <hyperlink ref="F149" r:id="rId4" display="https://podminky.urs.cz/item/CS_URS_2024_02/271532213"/>
    <hyperlink ref="F153" r:id="rId5" display="https://podminky.urs.cz/item/CS_URS_2024_02/273313611"/>
    <hyperlink ref="F157" r:id="rId6" display="https://podminky.urs.cz/item/CS_URS_2024_02/273351121"/>
    <hyperlink ref="F161" r:id="rId7" display="https://podminky.urs.cz/item/CS_URS_2024_02/273351122"/>
    <hyperlink ref="F165" r:id="rId8" display="https://podminky.urs.cz/item/CS_URS_2024_02/275313611"/>
    <hyperlink ref="F170" r:id="rId9" display="https://podminky.urs.cz/item/CS_URS_2024_02/596811311"/>
    <hyperlink ref="F176" r:id="rId10" display="https://podminky.urs.cz/item/CS_URS_2024_02/998225111"/>
    <hyperlink ref="F179" r:id="rId11" display="https://podminky.urs.cz/item/CS_URS_2024_02/998225192"/>
    <hyperlink ref="F184" r:id="rId12" display="https://podminky.urs.cz/item/CS_URS_2024_02/762713121"/>
    <hyperlink ref="F189" r:id="rId13" display="https://podminky.urs.cz/item/CS_URS_2024_02/762713131"/>
    <hyperlink ref="F205" r:id="rId14" display="https://podminky.urs.cz/item/CS_URS_2024_02/762951002"/>
    <hyperlink ref="F212" r:id="rId15" display="https://podminky.urs.cz/item/CS_URS_2024_02/762952014"/>
    <hyperlink ref="F220" r:id="rId16" display="https://podminky.urs.cz/item/CS_URS_2024_02/998762101"/>
    <hyperlink ref="F225" r:id="rId17" display="https://podminky.urs.cz/item/CS_URS_2024_02/783268111"/>
    <hyperlink ref="F238" r:id="rId18" display="https://podminky.urs.cz/item/CS_URS_2024_02/783201201"/>
    <hyperlink ref="F245" r:id="rId19" display="https://podminky.urs.cz/item/CS_URS_2024_02/783223021R"/>
    <hyperlink ref="F256" r:id="rId20" display="https://podminky.urs.cz/item/CS_URS_2024_02/783268221"/>
  </hyperlinks>
  <pageMargins left="0.39375" right="0.39375" top="0.39375" bottom="0.39375" header="0" footer="0"/>
  <pageSetup paperSize="9" orientation="portrait" blackAndWhite="1" fitToHeight="100"/>
  <headerFooter>
    <oddFooter>&amp;CStrana &amp;P z &amp;N</oddFooter>
  </headerFooter>
  <drawing r:id="rId2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97</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440</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442</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ROUND(K124,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ROUND((SUM(BE124:BE178)),  2)</f>
        <v>0</v>
      </c>
      <c r="G37" s="37"/>
      <c r="H37" s="37"/>
      <c r="I37" s="169">
        <v>0.20999999999999999</v>
      </c>
      <c r="J37" s="37"/>
      <c r="K37" s="164">
        <f>ROUND(((SUM(BE124:BE178))*I37),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ROUND((SUM(BF124:BF178)),  2)</f>
        <v>0</v>
      </c>
      <c r="G38" s="37"/>
      <c r="H38" s="37"/>
      <c r="I38" s="169">
        <v>0.12</v>
      </c>
      <c r="J38" s="37"/>
      <c r="K38" s="164">
        <f>ROUND(((SUM(BF124:BF178))*I38),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ROUND((SUM(BG124:BG178)),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ROUND((SUM(BH124:BH178)),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ROUND((SUM(BI124:BI178)),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440</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06.02 - Zrušení stávajících krytů</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Q124</f>
        <v>0</v>
      </c>
      <c r="J98" s="109">
        <f>R124</f>
        <v>0</v>
      </c>
      <c r="K98" s="109">
        <f>K124</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Q125</f>
        <v>0</v>
      </c>
      <c r="J99" s="197">
        <f>R125</f>
        <v>0</v>
      </c>
      <c r="K99" s="197">
        <f>K125</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Q126</f>
        <v>0</v>
      </c>
      <c r="J100" s="202">
        <f>R126</f>
        <v>0</v>
      </c>
      <c r="K100" s="202">
        <f>K126</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443</v>
      </c>
      <c r="E101" s="201"/>
      <c r="F101" s="201"/>
      <c r="G101" s="201"/>
      <c r="H101" s="201"/>
      <c r="I101" s="202">
        <f>Q158</f>
        <v>0</v>
      </c>
      <c r="J101" s="202">
        <f>R158</f>
        <v>0</v>
      </c>
      <c r="K101" s="202">
        <f>K158</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444</v>
      </c>
      <c r="E102" s="201"/>
      <c r="F102" s="201"/>
      <c r="G102" s="201"/>
      <c r="H102" s="201"/>
      <c r="I102" s="202">
        <f>Q159</f>
        <v>0</v>
      </c>
      <c r="J102" s="202">
        <f>R159</f>
        <v>0</v>
      </c>
      <c r="K102" s="202">
        <f>K159</f>
        <v>0</v>
      </c>
      <c r="L102" s="135"/>
      <c r="M102" s="203"/>
      <c r="S102" s="10"/>
      <c r="T102" s="10"/>
      <c r="U102" s="10"/>
      <c r="V102" s="10"/>
      <c r="W102" s="10"/>
      <c r="X102" s="10"/>
      <c r="Y102" s="10"/>
      <c r="Z102" s="10"/>
      <c r="AA102" s="10"/>
      <c r="AB102" s="10"/>
      <c r="AC102" s="10"/>
      <c r="AD102" s="10"/>
      <c r="AE102" s="10"/>
    </row>
    <row r="103" s="2" customFormat="1" ht="21.84" customHeight="1">
      <c r="A103" s="37"/>
      <c r="B103" s="38"/>
      <c r="C103" s="39"/>
      <c r="D103" s="39"/>
      <c r="E103" s="39"/>
      <c r="F103" s="39"/>
      <c r="G103" s="39"/>
      <c r="H103" s="39"/>
      <c r="I103" s="39"/>
      <c r="J103" s="39"/>
      <c r="K103" s="39"/>
      <c r="L103" s="39"/>
      <c r="M103" s="62"/>
      <c r="S103" s="37"/>
      <c r="T103" s="37"/>
      <c r="U103" s="37"/>
      <c r="V103" s="37"/>
      <c r="W103" s="37"/>
      <c r="X103" s="37"/>
      <c r="Y103" s="37"/>
      <c r="Z103" s="37"/>
      <c r="AA103" s="37"/>
      <c r="AB103" s="37"/>
      <c r="AC103" s="37"/>
      <c r="AD103" s="37"/>
      <c r="AE103" s="37"/>
    </row>
    <row r="104" s="2" customFormat="1" ht="6.96" customHeight="1">
      <c r="A104" s="37"/>
      <c r="B104" s="65"/>
      <c r="C104" s="66"/>
      <c r="D104" s="66"/>
      <c r="E104" s="66"/>
      <c r="F104" s="66"/>
      <c r="G104" s="66"/>
      <c r="H104" s="66"/>
      <c r="I104" s="66"/>
      <c r="J104" s="66"/>
      <c r="K104" s="66"/>
      <c r="L104" s="66"/>
      <c r="M104" s="62"/>
      <c r="S104" s="37"/>
      <c r="T104" s="37"/>
      <c r="U104" s="37"/>
      <c r="V104" s="37"/>
      <c r="W104" s="37"/>
      <c r="X104" s="37"/>
      <c r="Y104" s="37"/>
      <c r="Z104" s="37"/>
      <c r="AA104" s="37"/>
      <c r="AB104" s="37"/>
      <c r="AC104" s="37"/>
      <c r="AD104" s="37"/>
      <c r="AE104" s="37"/>
    </row>
    <row r="108" s="2" customFormat="1" ht="6.96" customHeight="1">
      <c r="A108" s="37"/>
      <c r="B108" s="67"/>
      <c r="C108" s="68"/>
      <c r="D108" s="68"/>
      <c r="E108" s="68"/>
      <c r="F108" s="68"/>
      <c r="G108" s="68"/>
      <c r="H108" s="68"/>
      <c r="I108" s="68"/>
      <c r="J108" s="68"/>
      <c r="K108" s="68"/>
      <c r="L108" s="68"/>
      <c r="M108" s="62"/>
      <c r="S108" s="37"/>
      <c r="T108" s="37"/>
      <c r="U108" s="37"/>
      <c r="V108" s="37"/>
      <c r="W108" s="37"/>
      <c r="X108" s="37"/>
      <c r="Y108" s="37"/>
      <c r="Z108" s="37"/>
      <c r="AA108" s="37"/>
      <c r="AB108" s="37"/>
      <c r="AC108" s="37"/>
      <c r="AD108" s="37"/>
      <c r="AE108" s="37"/>
    </row>
    <row r="109" s="2" customFormat="1" ht="24.96" customHeight="1">
      <c r="A109" s="37"/>
      <c r="B109" s="38"/>
      <c r="C109" s="22" t="s">
        <v>173</v>
      </c>
      <c r="D109" s="39"/>
      <c r="E109" s="39"/>
      <c r="F109" s="39"/>
      <c r="G109" s="39"/>
      <c r="H109" s="39"/>
      <c r="I109" s="39"/>
      <c r="J109" s="39"/>
      <c r="K109" s="39"/>
      <c r="L109" s="39"/>
      <c r="M109" s="62"/>
      <c r="S109" s="37"/>
      <c r="T109" s="37"/>
      <c r="U109" s="37"/>
      <c r="V109" s="37"/>
      <c r="W109" s="37"/>
      <c r="X109" s="37"/>
      <c r="Y109" s="37"/>
      <c r="Z109" s="37"/>
      <c r="AA109" s="37"/>
      <c r="AB109" s="37"/>
      <c r="AC109" s="37"/>
      <c r="AD109" s="37"/>
      <c r="AE109" s="37"/>
    </row>
    <row r="110" s="2" customFormat="1" ht="6.96" customHeight="1">
      <c r="A110" s="37"/>
      <c r="B110" s="38"/>
      <c r="C110" s="39"/>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12" customHeight="1">
      <c r="A111" s="37"/>
      <c r="B111" s="38"/>
      <c r="C111" s="31" t="s">
        <v>17</v>
      </c>
      <c r="D111" s="39"/>
      <c r="E111" s="39"/>
      <c r="F111" s="39"/>
      <c r="G111" s="39"/>
      <c r="H111" s="39"/>
      <c r="I111" s="39"/>
      <c r="J111" s="39"/>
      <c r="K111" s="39"/>
      <c r="L111" s="39"/>
      <c r="M111" s="62"/>
      <c r="S111" s="37"/>
      <c r="T111" s="37"/>
      <c r="U111" s="37"/>
      <c r="V111" s="37"/>
      <c r="W111" s="37"/>
      <c r="X111" s="37"/>
      <c r="Y111" s="37"/>
      <c r="Z111" s="37"/>
      <c r="AA111" s="37"/>
      <c r="AB111" s="37"/>
      <c r="AC111" s="37"/>
      <c r="AD111" s="37"/>
      <c r="AE111" s="37"/>
    </row>
    <row r="112" s="2" customFormat="1" ht="26.25" customHeight="1">
      <c r="A112" s="37"/>
      <c r="B112" s="38"/>
      <c r="C112" s="39"/>
      <c r="D112" s="39"/>
      <c r="E112" s="188" t="str">
        <f>E7</f>
        <v>MŠ Sluníčko - projekt úpravy zahrady pro děti s poruchou autistického spektra</v>
      </c>
      <c r="F112" s="31"/>
      <c r="G112" s="31"/>
      <c r="H112" s="31"/>
      <c r="I112" s="39"/>
      <c r="J112" s="39"/>
      <c r="K112" s="39"/>
      <c r="L112" s="39"/>
      <c r="M112" s="62"/>
      <c r="S112" s="37"/>
      <c r="T112" s="37"/>
      <c r="U112" s="37"/>
      <c r="V112" s="37"/>
      <c r="W112" s="37"/>
      <c r="X112" s="37"/>
      <c r="Y112" s="37"/>
      <c r="Z112" s="37"/>
      <c r="AA112" s="37"/>
      <c r="AB112" s="37"/>
      <c r="AC112" s="37"/>
      <c r="AD112" s="37"/>
      <c r="AE112" s="37"/>
    </row>
    <row r="113" s="1" customFormat="1" ht="12" customHeight="1">
      <c r="B113" s="20"/>
      <c r="C113" s="31" t="s">
        <v>151</v>
      </c>
      <c r="D113" s="21"/>
      <c r="E113" s="21"/>
      <c r="F113" s="21"/>
      <c r="G113" s="21"/>
      <c r="H113" s="21"/>
      <c r="I113" s="21"/>
      <c r="J113" s="21"/>
      <c r="K113" s="21"/>
      <c r="L113" s="21"/>
      <c r="M113" s="19"/>
    </row>
    <row r="114" s="2" customFormat="1" ht="16.5" customHeight="1">
      <c r="A114" s="37"/>
      <c r="B114" s="38"/>
      <c r="C114" s="39"/>
      <c r="D114" s="39"/>
      <c r="E114" s="188" t="s">
        <v>440</v>
      </c>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2" customHeight="1">
      <c r="A115" s="37"/>
      <c r="B115" s="38"/>
      <c r="C115" s="31" t="s">
        <v>441</v>
      </c>
      <c r="D115" s="39"/>
      <c r="E115" s="39"/>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16.5" customHeight="1">
      <c r="A116" s="37"/>
      <c r="B116" s="38"/>
      <c r="C116" s="39"/>
      <c r="D116" s="39"/>
      <c r="E116" s="75" t="str">
        <f>E11</f>
        <v>06.02 - Zrušení stávajících krytů</v>
      </c>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6.96" customHeight="1">
      <c r="A117" s="37"/>
      <c r="B117" s="38"/>
      <c r="C117" s="39"/>
      <c r="D117" s="39"/>
      <c r="E117" s="39"/>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12" customHeight="1">
      <c r="A118" s="37"/>
      <c r="B118" s="38"/>
      <c r="C118" s="31" t="s">
        <v>21</v>
      </c>
      <c r="D118" s="39"/>
      <c r="E118" s="39"/>
      <c r="F118" s="26" t="str">
        <f>F14</f>
        <v>Roudnice nad Labem</v>
      </c>
      <c r="G118" s="39"/>
      <c r="H118" s="39"/>
      <c r="I118" s="31" t="s">
        <v>23</v>
      </c>
      <c r="J118" s="78" t="str">
        <f>IF(J14="","",J14)</f>
        <v>28. 8. 2024</v>
      </c>
      <c r="K118" s="39"/>
      <c r="L118" s="39"/>
      <c r="M118" s="62"/>
      <c r="S118" s="37"/>
      <c r="T118" s="37"/>
      <c r="U118" s="37"/>
      <c r="V118" s="37"/>
      <c r="W118" s="37"/>
      <c r="X118" s="37"/>
      <c r="Y118" s="37"/>
      <c r="Z118" s="37"/>
      <c r="AA118" s="37"/>
      <c r="AB118" s="37"/>
      <c r="AC118" s="37"/>
      <c r="AD118" s="37"/>
      <c r="AE118" s="37"/>
    </row>
    <row r="119" s="2" customFormat="1" ht="6.96" customHeight="1">
      <c r="A119" s="37"/>
      <c r="B119" s="38"/>
      <c r="C119" s="39"/>
      <c r="D119" s="39"/>
      <c r="E119" s="39"/>
      <c r="F119" s="39"/>
      <c r="G119" s="39"/>
      <c r="H119" s="39"/>
      <c r="I119" s="39"/>
      <c r="J119" s="39"/>
      <c r="K119" s="39"/>
      <c r="L119" s="39"/>
      <c r="M119" s="62"/>
      <c r="S119" s="37"/>
      <c r="T119" s="37"/>
      <c r="U119" s="37"/>
      <c r="V119" s="37"/>
      <c r="W119" s="37"/>
      <c r="X119" s="37"/>
      <c r="Y119" s="37"/>
      <c r="Z119" s="37"/>
      <c r="AA119" s="37"/>
      <c r="AB119" s="37"/>
      <c r="AC119" s="37"/>
      <c r="AD119" s="37"/>
      <c r="AE119" s="37"/>
    </row>
    <row r="120" s="2" customFormat="1" ht="25.65" customHeight="1">
      <c r="A120" s="37"/>
      <c r="B120" s="38"/>
      <c r="C120" s="31" t="s">
        <v>25</v>
      </c>
      <c r="D120" s="39"/>
      <c r="E120" s="39"/>
      <c r="F120" s="26" t="str">
        <f>E17</f>
        <v>MŠ Sluníčko</v>
      </c>
      <c r="G120" s="39"/>
      <c r="H120" s="39"/>
      <c r="I120" s="31" t="s">
        <v>32</v>
      </c>
      <c r="J120" s="35" t="str">
        <f>E23</f>
        <v>Ing. Tomáš Prinz, DiS.</v>
      </c>
      <c r="K120" s="39"/>
      <c r="L120" s="39"/>
      <c r="M120" s="62"/>
      <c r="S120" s="37"/>
      <c r="T120" s="37"/>
      <c r="U120" s="37"/>
      <c r="V120" s="37"/>
      <c r="W120" s="37"/>
      <c r="X120" s="37"/>
      <c r="Y120" s="37"/>
      <c r="Z120" s="37"/>
      <c r="AA120" s="37"/>
      <c r="AB120" s="37"/>
      <c r="AC120" s="37"/>
      <c r="AD120" s="37"/>
      <c r="AE120" s="37"/>
    </row>
    <row r="121" s="2" customFormat="1" ht="15.15" customHeight="1">
      <c r="A121" s="37"/>
      <c r="B121" s="38"/>
      <c r="C121" s="31" t="s">
        <v>30</v>
      </c>
      <c r="D121" s="39"/>
      <c r="E121" s="39"/>
      <c r="F121" s="26" t="str">
        <f>IF(E20="","",E20)</f>
        <v>Vyplň údaj</v>
      </c>
      <c r="G121" s="39"/>
      <c r="H121" s="39"/>
      <c r="I121" s="31" t="s">
        <v>35</v>
      </c>
      <c r="J121" s="35" t="str">
        <f>E26</f>
        <v xml:space="preserve"> </v>
      </c>
      <c r="K121" s="39"/>
      <c r="L121" s="39"/>
      <c r="M121" s="62"/>
      <c r="S121" s="37"/>
      <c r="T121" s="37"/>
      <c r="U121" s="37"/>
      <c r="V121" s="37"/>
      <c r="W121" s="37"/>
      <c r="X121" s="37"/>
      <c r="Y121" s="37"/>
      <c r="Z121" s="37"/>
      <c r="AA121" s="37"/>
      <c r="AB121" s="37"/>
      <c r="AC121" s="37"/>
      <c r="AD121" s="37"/>
      <c r="AE121" s="37"/>
    </row>
    <row r="122" s="2" customFormat="1" ht="10.32" customHeight="1">
      <c r="A122" s="37"/>
      <c r="B122" s="38"/>
      <c r="C122" s="39"/>
      <c r="D122" s="39"/>
      <c r="E122" s="39"/>
      <c r="F122" s="39"/>
      <c r="G122" s="39"/>
      <c r="H122" s="39"/>
      <c r="I122" s="39"/>
      <c r="J122" s="39"/>
      <c r="K122" s="39"/>
      <c r="L122" s="39"/>
      <c r="M122" s="62"/>
      <c r="S122" s="37"/>
      <c r="T122" s="37"/>
      <c r="U122" s="37"/>
      <c r="V122" s="37"/>
      <c r="W122" s="37"/>
      <c r="X122" s="37"/>
      <c r="Y122" s="37"/>
      <c r="Z122" s="37"/>
      <c r="AA122" s="37"/>
      <c r="AB122" s="37"/>
      <c r="AC122" s="37"/>
      <c r="AD122" s="37"/>
      <c r="AE122" s="37"/>
    </row>
    <row r="123" s="11" customFormat="1" ht="29.28" customHeight="1">
      <c r="A123" s="204"/>
      <c r="B123" s="205"/>
      <c r="C123" s="206" t="s">
        <v>174</v>
      </c>
      <c r="D123" s="207" t="s">
        <v>63</v>
      </c>
      <c r="E123" s="207" t="s">
        <v>59</v>
      </c>
      <c r="F123" s="207" t="s">
        <v>60</v>
      </c>
      <c r="G123" s="207" t="s">
        <v>175</v>
      </c>
      <c r="H123" s="207" t="s">
        <v>176</v>
      </c>
      <c r="I123" s="207" t="s">
        <v>177</v>
      </c>
      <c r="J123" s="207" t="s">
        <v>178</v>
      </c>
      <c r="K123" s="207" t="s">
        <v>160</v>
      </c>
      <c r="L123" s="208" t="s">
        <v>179</v>
      </c>
      <c r="M123" s="209"/>
      <c r="N123" s="99" t="s">
        <v>1</v>
      </c>
      <c r="O123" s="100" t="s">
        <v>42</v>
      </c>
      <c r="P123" s="100" t="s">
        <v>180</v>
      </c>
      <c r="Q123" s="100" t="s">
        <v>181</v>
      </c>
      <c r="R123" s="100" t="s">
        <v>182</v>
      </c>
      <c r="S123" s="100" t="s">
        <v>183</v>
      </c>
      <c r="T123" s="100" t="s">
        <v>184</v>
      </c>
      <c r="U123" s="100" t="s">
        <v>185</v>
      </c>
      <c r="V123" s="100" t="s">
        <v>186</v>
      </c>
      <c r="W123" s="100" t="s">
        <v>187</v>
      </c>
      <c r="X123" s="101" t="s">
        <v>188</v>
      </c>
      <c r="Y123" s="204"/>
      <c r="Z123" s="204"/>
      <c r="AA123" s="204"/>
      <c r="AB123" s="204"/>
      <c r="AC123" s="204"/>
      <c r="AD123" s="204"/>
      <c r="AE123" s="204"/>
    </row>
    <row r="124" s="2" customFormat="1" ht="22.8" customHeight="1">
      <c r="A124" s="37"/>
      <c r="B124" s="38"/>
      <c r="C124" s="106" t="s">
        <v>189</v>
      </c>
      <c r="D124" s="39"/>
      <c r="E124" s="39"/>
      <c r="F124" s="39"/>
      <c r="G124" s="39"/>
      <c r="H124" s="39"/>
      <c r="I124" s="39"/>
      <c r="J124" s="39"/>
      <c r="K124" s="210">
        <f>BK124</f>
        <v>0</v>
      </c>
      <c r="L124" s="39"/>
      <c r="M124" s="43"/>
      <c r="N124" s="102"/>
      <c r="O124" s="211"/>
      <c r="P124" s="103"/>
      <c r="Q124" s="212">
        <f>Q125</f>
        <v>0</v>
      </c>
      <c r="R124" s="212">
        <f>R125</f>
        <v>0</v>
      </c>
      <c r="S124" s="103"/>
      <c r="T124" s="213">
        <f>T125</f>
        <v>0</v>
      </c>
      <c r="U124" s="103"/>
      <c r="V124" s="213">
        <f>V125</f>
        <v>6.21</v>
      </c>
      <c r="W124" s="103"/>
      <c r="X124" s="214">
        <f>X125</f>
        <v>193.41140000000002</v>
      </c>
      <c r="Y124" s="37"/>
      <c r="Z124" s="37"/>
      <c r="AA124" s="37"/>
      <c r="AB124" s="37"/>
      <c r="AC124" s="37"/>
      <c r="AD124" s="37"/>
      <c r="AE124" s="37"/>
      <c r="AT124" s="16" t="s">
        <v>79</v>
      </c>
      <c r="AU124" s="16" t="s">
        <v>162</v>
      </c>
      <c r="BK124" s="215">
        <f>BK125</f>
        <v>0</v>
      </c>
    </row>
    <row r="125" s="12" customFormat="1" ht="25.92" customHeight="1">
      <c r="A125" s="12"/>
      <c r="B125" s="216"/>
      <c r="C125" s="217"/>
      <c r="D125" s="218" t="s">
        <v>79</v>
      </c>
      <c r="E125" s="219" t="s">
        <v>190</v>
      </c>
      <c r="F125" s="219" t="s">
        <v>191</v>
      </c>
      <c r="G125" s="217"/>
      <c r="H125" s="217"/>
      <c r="I125" s="220"/>
      <c r="J125" s="220"/>
      <c r="K125" s="221">
        <f>BK125</f>
        <v>0</v>
      </c>
      <c r="L125" s="217"/>
      <c r="M125" s="222"/>
      <c r="N125" s="223"/>
      <c r="O125" s="224"/>
      <c r="P125" s="224"/>
      <c r="Q125" s="225">
        <f>Q126+Q158+Q159</f>
        <v>0</v>
      </c>
      <c r="R125" s="225">
        <f>R126+R158+R159</f>
        <v>0</v>
      </c>
      <c r="S125" s="224"/>
      <c r="T125" s="226">
        <f>T126+T158+T159</f>
        <v>0</v>
      </c>
      <c r="U125" s="224"/>
      <c r="V125" s="226">
        <f>V126+V158+V159</f>
        <v>6.21</v>
      </c>
      <c r="W125" s="224"/>
      <c r="X125" s="227">
        <f>X126+X158+X159</f>
        <v>193.41140000000002</v>
      </c>
      <c r="Y125" s="12"/>
      <c r="Z125" s="12"/>
      <c r="AA125" s="12"/>
      <c r="AB125" s="12"/>
      <c r="AC125" s="12"/>
      <c r="AD125" s="12"/>
      <c r="AE125" s="12"/>
      <c r="AR125" s="228" t="s">
        <v>88</v>
      </c>
      <c r="AT125" s="229" t="s">
        <v>79</v>
      </c>
      <c r="AU125" s="229" t="s">
        <v>80</v>
      </c>
      <c r="AY125" s="228" t="s">
        <v>192</v>
      </c>
      <c r="BK125" s="230">
        <f>BK126+BK158+BK159</f>
        <v>0</v>
      </c>
    </row>
    <row r="126" s="12" customFormat="1" ht="22.8" customHeight="1">
      <c r="A126" s="12"/>
      <c r="B126" s="216"/>
      <c r="C126" s="217"/>
      <c r="D126" s="218" t="s">
        <v>79</v>
      </c>
      <c r="E126" s="231" t="s">
        <v>88</v>
      </c>
      <c r="F126" s="231" t="s">
        <v>193</v>
      </c>
      <c r="G126" s="217"/>
      <c r="H126" s="217"/>
      <c r="I126" s="220"/>
      <c r="J126" s="220"/>
      <c r="K126" s="232">
        <f>BK126</f>
        <v>0</v>
      </c>
      <c r="L126" s="217"/>
      <c r="M126" s="222"/>
      <c r="N126" s="223"/>
      <c r="O126" s="224"/>
      <c r="P126" s="224"/>
      <c r="Q126" s="225">
        <f>SUM(Q127:Q157)</f>
        <v>0</v>
      </c>
      <c r="R126" s="225">
        <f>SUM(R127:R157)</f>
        <v>0</v>
      </c>
      <c r="S126" s="224"/>
      <c r="T126" s="226">
        <f>SUM(T127:T157)</f>
        <v>0</v>
      </c>
      <c r="U126" s="224"/>
      <c r="V126" s="226">
        <f>SUM(V127:V157)</f>
        <v>6.21</v>
      </c>
      <c r="W126" s="224"/>
      <c r="X126" s="227">
        <f>SUM(X127:X157)</f>
        <v>193.41140000000002</v>
      </c>
      <c r="Y126" s="12"/>
      <c r="Z126" s="12"/>
      <c r="AA126" s="12"/>
      <c r="AB126" s="12"/>
      <c r="AC126" s="12"/>
      <c r="AD126" s="12"/>
      <c r="AE126" s="12"/>
      <c r="AR126" s="228" t="s">
        <v>88</v>
      </c>
      <c r="AT126" s="229" t="s">
        <v>79</v>
      </c>
      <c r="AU126" s="229" t="s">
        <v>88</v>
      </c>
      <c r="AY126" s="228" t="s">
        <v>192</v>
      </c>
      <c r="BK126" s="230">
        <f>SUM(BK127:BK157)</f>
        <v>0</v>
      </c>
    </row>
    <row r="127" s="2" customFormat="1" ht="55.5" customHeight="1">
      <c r="A127" s="37"/>
      <c r="B127" s="38"/>
      <c r="C127" s="233" t="s">
        <v>90</v>
      </c>
      <c r="D127" s="233" t="s">
        <v>194</v>
      </c>
      <c r="E127" s="234" t="s">
        <v>445</v>
      </c>
      <c r="F127" s="235" t="s">
        <v>446</v>
      </c>
      <c r="G127" s="236" t="s">
        <v>237</v>
      </c>
      <c r="H127" s="237">
        <v>285.80000000000001</v>
      </c>
      <c r="I127" s="238"/>
      <c r="J127" s="238"/>
      <c r="K127" s="239">
        <f>ROUND(P127*H127,2)</f>
        <v>0</v>
      </c>
      <c r="L127" s="235" t="s">
        <v>198</v>
      </c>
      <c r="M127" s="43"/>
      <c r="N127" s="240" t="s">
        <v>1</v>
      </c>
      <c r="O127" s="241" t="s">
        <v>43</v>
      </c>
      <c r="P127" s="242">
        <f>I127+J127</f>
        <v>0</v>
      </c>
      <c r="Q127" s="242">
        <f>ROUND(I127*H127,2)</f>
        <v>0</v>
      </c>
      <c r="R127" s="242">
        <f>ROUND(J127*H127,2)</f>
        <v>0</v>
      </c>
      <c r="S127" s="90"/>
      <c r="T127" s="243">
        <f>S127*H127</f>
        <v>0</v>
      </c>
      <c r="U127" s="243">
        <v>0</v>
      </c>
      <c r="V127" s="243">
        <f>U127*H127</f>
        <v>0</v>
      </c>
      <c r="W127" s="243">
        <v>0.17999999999999999</v>
      </c>
      <c r="X127" s="244">
        <f>W127*H127</f>
        <v>51.444000000000003</v>
      </c>
      <c r="Y127" s="37"/>
      <c r="Z127" s="37"/>
      <c r="AA127" s="37"/>
      <c r="AB127" s="37"/>
      <c r="AC127" s="37"/>
      <c r="AD127" s="37"/>
      <c r="AE127" s="37"/>
      <c r="AR127" s="245" t="s">
        <v>199</v>
      </c>
      <c r="AT127" s="245" t="s">
        <v>194</v>
      </c>
      <c r="AU127" s="245" t="s">
        <v>90</v>
      </c>
      <c r="AY127" s="16" t="s">
        <v>192</v>
      </c>
      <c r="BE127" s="246">
        <f>IF(O127="základní",K127,0)</f>
        <v>0</v>
      </c>
      <c r="BF127" s="246">
        <f>IF(O127="snížená",K127,0)</f>
        <v>0</v>
      </c>
      <c r="BG127" s="246">
        <f>IF(O127="zákl. přenesená",K127,0)</f>
        <v>0</v>
      </c>
      <c r="BH127" s="246">
        <f>IF(O127="sníž. přenesená",K127,0)</f>
        <v>0</v>
      </c>
      <c r="BI127" s="246">
        <f>IF(O127="nulová",K127,0)</f>
        <v>0</v>
      </c>
      <c r="BJ127" s="16" t="s">
        <v>88</v>
      </c>
      <c r="BK127" s="246">
        <f>ROUND(P127*H127,2)</f>
        <v>0</v>
      </c>
      <c r="BL127" s="16" t="s">
        <v>199</v>
      </c>
      <c r="BM127" s="245" t="s">
        <v>447</v>
      </c>
    </row>
    <row r="128" s="2" customFormat="1">
      <c r="A128" s="37"/>
      <c r="B128" s="38"/>
      <c r="C128" s="39"/>
      <c r="D128" s="247" t="s">
        <v>201</v>
      </c>
      <c r="E128" s="39"/>
      <c r="F128" s="248" t="s">
        <v>448</v>
      </c>
      <c r="G128" s="39"/>
      <c r="H128" s="39"/>
      <c r="I128" s="249"/>
      <c r="J128" s="249"/>
      <c r="K128" s="39"/>
      <c r="L128" s="39"/>
      <c r="M128" s="43"/>
      <c r="N128" s="250"/>
      <c r="O128" s="251"/>
      <c r="P128" s="90"/>
      <c r="Q128" s="90"/>
      <c r="R128" s="90"/>
      <c r="S128" s="90"/>
      <c r="T128" s="90"/>
      <c r="U128" s="90"/>
      <c r="V128" s="90"/>
      <c r="W128" s="90"/>
      <c r="X128" s="91"/>
      <c r="Y128" s="37"/>
      <c r="Z128" s="37"/>
      <c r="AA128" s="37"/>
      <c r="AB128" s="37"/>
      <c r="AC128" s="37"/>
      <c r="AD128" s="37"/>
      <c r="AE128" s="37"/>
      <c r="AT128" s="16" t="s">
        <v>201</v>
      </c>
      <c r="AU128" s="16" t="s">
        <v>90</v>
      </c>
    </row>
    <row r="129" s="2" customFormat="1">
      <c r="A129" s="37"/>
      <c r="B129" s="38"/>
      <c r="C129" s="39"/>
      <c r="D129" s="252" t="s">
        <v>203</v>
      </c>
      <c r="E129" s="39"/>
      <c r="F129" s="253" t="s">
        <v>449</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203</v>
      </c>
      <c r="AU129" s="16" t="s">
        <v>90</v>
      </c>
    </row>
    <row r="130" s="13" customFormat="1">
      <c r="A130" s="13"/>
      <c r="B130" s="254"/>
      <c r="C130" s="255"/>
      <c r="D130" s="252" t="s">
        <v>205</v>
      </c>
      <c r="E130" s="256" t="s">
        <v>1</v>
      </c>
      <c r="F130" s="257" t="s">
        <v>450</v>
      </c>
      <c r="G130" s="255"/>
      <c r="H130" s="258">
        <v>285.80000000000001</v>
      </c>
      <c r="I130" s="259"/>
      <c r="J130" s="259"/>
      <c r="K130" s="255"/>
      <c r="L130" s="255"/>
      <c r="M130" s="260"/>
      <c r="N130" s="261"/>
      <c r="O130" s="262"/>
      <c r="P130" s="262"/>
      <c r="Q130" s="262"/>
      <c r="R130" s="262"/>
      <c r="S130" s="262"/>
      <c r="T130" s="262"/>
      <c r="U130" s="262"/>
      <c r="V130" s="262"/>
      <c r="W130" s="262"/>
      <c r="X130" s="263"/>
      <c r="Y130" s="13"/>
      <c r="Z130" s="13"/>
      <c r="AA130" s="13"/>
      <c r="AB130" s="13"/>
      <c r="AC130" s="13"/>
      <c r="AD130" s="13"/>
      <c r="AE130" s="13"/>
      <c r="AT130" s="264" t="s">
        <v>205</v>
      </c>
      <c r="AU130" s="264" t="s">
        <v>90</v>
      </c>
      <c r="AV130" s="13" t="s">
        <v>90</v>
      </c>
      <c r="AW130" s="13" t="s">
        <v>5</v>
      </c>
      <c r="AX130" s="13" t="s">
        <v>88</v>
      </c>
      <c r="AY130" s="264" t="s">
        <v>192</v>
      </c>
    </row>
    <row r="131" s="2" customFormat="1" ht="62.7" customHeight="1">
      <c r="A131" s="37"/>
      <c r="B131" s="38"/>
      <c r="C131" s="233" t="s">
        <v>103</v>
      </c>
      <c r="D131" s="233" t="s">
        <v>194</v>
      </c>
      <c r="E131" s="234" t="s">
        <v>451</v>
      </c>
      <c r="F131" s="235" t="s">
        <v>452</v>
      </c>
      <c r="G131" s="236" t="s">
        <v>237</v>
      </c>
      <c r="H131" s="237">
        <v>15</v>
      </c>
      <c r="I131" s="238"/>
      <c r="J131" s="238"/>
      <c r="K131" s="239">
        <f>ROUND(P131*H131,2)</f>
        <v>0</v>
      </c>
      <c r="L131" s="235" t="s">
        <v>198</v>
      </c>
      <c r="M131" s="43"/>
      <c r="N131" s="240" t="s">
        <v>1</v>
      </c>
      <c r="O131" s="241" t="s">
        <v>43</v>
      </c>
      <c r="P131" s="242">
        <f>I131+J131</f>
        <v>0</v>
      </c>
      <c r="Q131" s="242">
        <f>ROUND(I131*H131,2)</f>
        <v>0</v>
      </c>
      <c r="R131" s="242">
        <f>ROUND(J131*H131,2)</f>
        <v>0</v>
      </c>
      <c r="S131" s="90"/>
      <c r="T131" s="243">
        <f>S131*H131</f>
        <v>0</v>
      </c>
      <c r="U131" s="243">
        <v>0</v>
      </c>
      <c r="V131" s="243">
        <f>U131*H131</f>
        <v>0</v>
      </c>
      <c r="W131" s="243">
        <v>0.17000000000000001</v>
      </c>
      <c r="X131" s="244">
        <f>W131*H131</f>
        <v>2.5500000000000003</v>
      </c>
      <c r="Y131" s="37"/>
      <c r="Z131" s="37"/>
      <c r="AA131" s="37"/>
      <c r="AB131" s="37"/>
      <c r="AC131" s="37"/>
      <c r="AD131" s="37"/>
      <c r="AE131" s="37"/>
      <c r="AR131" s="245" t="s">
        <v>199</v>
      </c>
      <c r="AT131" s="245" t="s">
        <v>194</v>
      </c>
      <c r="AU131" s="245" t="s">
        <v>90</v>
      </c>
      <c r="AY131" s="16" t="s">
        <v>192</v>
      </c>
      <c r="BE131" s="246">
        <f>IF(O131="základní",K131,0)</f>
        <v>0</v>
      </c>
      <c r="BF131" s="246">
        <f>IF(O131="snížená",K131,0)</f>
        <v>0</v>
      </c>
      <c r="BG131" s="246">
        <f>IF(O131="zákl. přenesená",K131,0)</f>
        <v>0</v>
      </c>
      <c r="BH131" s="246">
        <f>IF(O131="sníž. přenesená",K131,0)</f>
        <v>0</v>
      </c>
      <c r="BI131" s="246">
        <f>IF(O131="nulová",K131,0)</f>
        <v>0</v>
      </c>
      <c r="BJ131" s="16" t="s">
        <v>88</v>
      </c>
      <c r="BK131" s="246">
        <f>ROUND(P131*H131,2)</f>
        <v>0</v>
      </c>
      <c r="BL131" s="16" t="s">
        <v>199</v>
      </c>
      <c r="BM131" s="245" t="s">
        <v>453</v>
      </c>
    </row>
    <row r="132" s="2" customFormat="1">
      <c r="A132" s="37"/>
      <c r="B132" s="38"/>
      <c r="C132" s="39"/>
      <c r="D132" s="247" t="s">
        <v>201</v>
      </c>
      <c r="E132" s="39"/>
      <c r="F132" s="248" t="s">
        <v>454</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201</v>
      </c>
      <c r="AU132" s="16" t="s">
        <v>90</v>
      </c>
    </row>
    <row r="133" s="2" customFormat="1">
      <c r="A133" s="37"/>
      <c r="B133" s="38"/>
      <c r="C133" s="39"/>
      <c r="D133" s="252" t="s">
        <v>203</v>
      </c>
      <c r="E133" s="39"/>
      <c r="F133" s="253" t="s">
        <v>449</v>
      </c>
      <c r="G133" s="39"/>
      <c r="H133" s="39"/>
      <c r="I133" s="249"/>
      <c r="J133" s="249"/>
      <c r="K133" s="39"/>
      <c r="L133" s="39"/>
      <c r="M133" s="43"/>
      <c r="N133" s="250"/>
      <c r="O133" s="251"/>
      <c r="P133" s="90"/>
      <c r="Q133" s="90"/>
      <c r="R133" s="90"/>
      <c r="S133" s="90"/>
      <c r="T133" s="90"/>
      <c r="U133" s="90"/>
      <c r="V133" s="90"/>
      <c r="W133" s="90"/>
      <c r="X133" s="91"/>
      <c r="Y133" s="37"/>
      <c r="Z133" s="37"/>
      <c r="AA133" s="37"/>
      <c r="AB133" s="37"/>
      <c r="AC133" s="37"/>
      <c r="AD133" s="37"/>
      <c r="AE133" s="37"/>
      <c r="AT133" s="16" t="s">
        <v>203</v>
      </c>
      <c r="AU133" s="16" t="s">
        <v>90</v>
      </c>
    </row>
    <row r="134" s="13" customFormat="1">
      <c r="A134" s="13"/>
      <c r="B134" s="254"/>
      <c r="C134" s="255"/>
      <c r="D134" s="252" t="s">
        <v>205</v>
      </c>
      <c r="E134" s="256" t="s">
        <v>1</v>
      </c>
      <c r="F134" s="257" t="s">
        <v>455</v>
      </c>
      <c r="G134" s="255"/>
      <c r="H134" s="258">
        <v>15</v>
      </c>
      <c r="I134" s="259"/>
      <c r="J134" s="259"/>
      <c r="K134" s="255"/>
      <c r="L134" s="255"/>
      <c r="M134" s="260"/>
      <c r="N134" s="261"/>
      <c r="O134" s="262"/>
      <c r="P134" s="262"/>
      <c r="Q134" s="262"/>
      <c r="R134" s="262"/>
      <c r="S134" s="262"/>
      <c r="T134" s="262"/>
      <c r="U134" s="262"/>
      <c r="V134" s="262"/>
      <c r="W134" s="262"/>
      <c r="X134" s="263"/>
      <c r="Y134" s="13"/>
      <c r="Z134" s="13"/>
      <c r="AA134" s="13"/>
      <c r="AB134" s="13"/>
      <c r="AC134" s="13"/>
      <c r="AD134" s="13"/>
      <c r="AE134" s="13"/>
      <c r="AT134" s="264" t="s">
        <v>205</v>
      </c>
      <c r="AU134" s="264" t="s">
        <v>90</v>
      </c>
      <c r="AV134" s="13" t="s">
        <v>90</v>
      </c>
      <c r="AW134" s="13" t="s">
        <v>5</v>
      </c>
      <c r="AX134" s="13" t="s">
        <v>88</v>
      </c>
      <c r="AY134" s="264" t="s">
        <v>192</v>
      </c>
    </row>
    <row r="135" s="2" customFormat="1" ht="55.5" customHeight="1">
      <c r="A135" s="37"/>
      <c r="B135" s="38"/>
      <c r="C135" s="233" t="s">
        <v>227</v>
      </c>
      <c r="D135" s="233" t="s">
        <v>194</v>
      </c>
      <c r="E135" s="234" t="s">
        <v>456</v>
      </c>
      <c r="F135" s="235" t="s">
        <v>457</v>
      </c>
      <c r="G135" s="236" t="s">
        <v>237</v>
      </c>
      <c r="H135" s="237">
        <v>15</v>
      </c>
      <c r="I135" s="238"/>
      <c r="J135" s="238"/>
      <c r="K135" s="239">
        <f>ROUND(P135*H135,2)</f>
        <v>0</v>
      </c>
      <c r="L135" s="235" t="s">
        <v>198</v>
      </c>
      <c r="M135" s="43"/>
      <c r="N135" s="240" t="s">
        <v>1</v>
      </c>
      <c r="O135" s="241" t="s">
        <v>43</v>
      </c>
      <c r="P135" s="242">
        <f>I135+J135</f>
        <v>0</v>
      </c>
      <c r="Q135" s="242">
        <f>ROUND(I135*H135,2)</f>
        <v>0</v>
      </c>
      <c r="R135" s="242">
        <f>ROUND(J135*H135,2)</f>
        <v>0</v>
      </c>
      <c r="S135" s="90"/>
      <c r="T135" s="243">
        <f>S135*H135</f>
        <v>0</v>
      </c>
      <c r="U135" s="243">
        <v>0</v>
      </c>
      <c r="V135" s="243">
        <f>U135*H135</f>
        <v>0</v>
      </c>
      <c r="W135" s="243">
        <v>0.23999999999999999</v>
      </c>
      <c r="X135" s="244">
        <f>W135*H135</f>
        <v>3.5999999999999996</v>
      </c>
      <c r="Y135" s="37"/>
      <c r="Z135" s="37"/>
      <c r="AA135" s="37"/>
      <c r="AB135" s="37"/>
      <c r="AC135" s="37"/>
      <c r="AD135" s="37"/>
      <c r="AE135" s="37"/>
      <c r="AR135" s="245" t="s">
        <v>199</v>
      </c>
      <c r="AT135" s="245" t="s">
        <v>194</v>
      </c>
      <c r="AU135" s="245" t="s">
        <v>90</v>
      </c>
      <c r="AY135" s="16" t="s">
        <v>192</v>
      </c>
      <c r="BE135" s="246">
        <f>IF(O135="základní",K135,0)</f>
        <v>0</v>
      </c>
      <c r="BF135" s="246">
        <f>IF(O135="snížená",K135,0)</f>
        <v>0</v>
      </c>
      <c r="BG135" s="246">
        <f>IF(O135="zákl. přenesená",K135,0)</f>
        <v>0</v>
      </c>
      <c r="BH135" s="246">
        <f>IF(O135="sníž. přenesená",K135,0)</f>
        <v>0</v>
      </c>
      <c r="BI135" s="246">
        <f>IF(O135="nulová",K135,0)</f>
        <v>0</v>
      </c>
      <c r="BJ135" s="16" t="s">
        <v>88</v>
      </c>
      <c r="BK135" s="246">
        <f>ROUND(P135*H135,2)</f>
        <v>0</v>
      </c>
      <c r="BL135" s="16" t="s">
        <v>199</v>
      </c>
      <c r="BM135" s="245" t="s">
        <v>458</v>
      </c>
    </row>
    <row r="136" s="2" customFormat="1">
      <c r="A136" s="37"/>
      <c r="B136" s="38"/>
      <c r="C136" s="39"/>
      <c r="D136" s="247" t="s">
        <v>201</v>
      </c>
      <c r="E136" s="39"/>
      <c r="F136" s="248" t="s">
        <v>459</v>
      </c>
      <c r="G136" s="39"/>
      <c r="H136" s="39"/>
      <c r="I136" s="249"/>
      <c r="J136" s="249"/>
      <c r="K136" s="39"/>
      <c r="L136" s="39"/>
      <c r="M136" s="43"/>
      <c r="N136" s="250"/>
      <c r="O136" s="251"/>
      <c r="P136" s="90"/>
      <c r="Q136" s="90"/>
      <c r="R136" s="90"/>
      <c r="S136" s="90"/>
      <c r="T136" s="90"/>
      <c r="U136" s="90"/>
      <c r="V136" s="90"/>
      <c r="W136" s="90"/>
      <c r="X136" s="91"/>
      <c r="Y136" s="37"/>
      <c r="Z136" s="37"/>
      <c r="AA136" s="37"/>
      <c r="AB136" s="37"/>
      <c r="AC136" s="37"/>
      <c r="AD136" s="37"/>
      <c r="AE136" s="37"/>
      <c r="AT136" s="16" t="s">
        <v>201</v>
      </c>
      <c r="AU136" s="16" t="s">
        <v>90</v>
      </c>
    </row>
    <row r="137" s="2" customFormat="1">
      <c r="A137" s="37"/>
      <c r="B137" s="38"/>
      <c r="C137" s="39"/>
      <c r="D137" s="252" t="s">
        <v>203</v>
      </c>
      <c r="E137" s="39"/>
      <c r="F137" s="253" t="s">
        <v>449</v>
      </c>
      <c r="G137" s="39"/>
      <c r="H137" s="39"/>
      <c r="I137" s="249"/>
      <c r="J137" s="249"/>
      <c r="K137" s="39"/>
      <c r="L137" s="39"/>
      <c r="M137" s="43"/>
      <c r="N137" s="250"/>
      <c r="O137" s="251"/>
      <c r="P137" s="90"/>
      <c r="Q137" s="90"/>
      <c r="R137" s="90"/>
      <c r="S137" s="90"/>
      <c r="T137" s="90"/>
      <c r="U137" s="90"/>
      <c r="V137" s="90"/>
      <c r="W137" s="90"/>
      <c r="X137" s="91"/>
      <c r="Y137" s="37"/>
      <c r="Z137" s="37"/>
      <c r="AA137" s="37"/>
      <c r="AB137" s="37"/>
      <c r="AC137" s="37"/>
      <c r="AD137" s="37"/>
      <c r="AE137" s="37"/>
      <c r="AT137" s="16" t="s">
        <v>203</v>
      </c>
      <c r="AU137" s="16" t="s">
        <v>90</v>
      </c>
    </row>
    <row r="138" s="13" customFormat="1">
      <c r="A138" s="13"/>
      <c r="B138" s="254"/>
      <c r="C138" s="255"/>
      <c r="D138" s="252" t="s">
        <v>205</v>
      </c>
      <c r="E138" s="256" t="s">
        <v>1</v>
      </c>
      <c r="F138" s="257" t="s">
        <v>299</v>
      </c>
      <c r="G138" s="255"/>
      <c r="H138" s="258">
        <v>15</v>
      </c>
      <c r="I138" s="259"/>
      <c r="J138" s="259"/>
      <c r="K138" s="255"/>
      <c r="L138" s="255"/>
      <c r="M138" s="260"/>
      <c r="N138" s="261"/>
      <c r="O138" s="262"/>
      <c r="P138" s="262"/>
      <c r="Q138" s="262"/>
      <c r="R138" s="262"/>
      <c r="S138" s="262"/>
      <c r="T138" s="262"/>
      <c r="U138" s="262"/>
      <c r="V138" s="262"/>
      <c r="W138" s="262"/>
      <c r="X138" s="263"/>
      <c r="Y138" s="13"/>
      <c r="Z138" s="13"/>
      <c r="AA138" s="13"/>
      <c r="AB138" s="13"/>
      <c r="AC138" s="13"/>
      <c r="AD138" s="13"/>
      <c r="AE138" s="13"/>
      <c r="AT138" s="264" t="s">
        <v>205</v>
      </c>
      <c r="AU138" s="264" t="s">
        <v>90</v>
      </c>
      <c r="AV138" s="13" t="s">
        <v>90</v>
      </c>
      <c r="AW138" s="13" t="s">
        <v>5</v>
      </c>
      <c r="AX138" s="13" t="s">
        <v>88</v>
      </c>
      <c r="AY138" s="264" t="s">
        <v>192</v>
      </c>
    </row>
    <row r="139" s="2" customFormat="1" ht="62.7" customHeight="1">
      <c r="A139" s="37"/>
      <c r="B139" s="38"/>
      <c r="C139" s="233" t="s">
        <v>234</v>
      </c>
      <c r="D139" s="233" t="s">
        <v>194</v>
      </c>
      <c r="E139" s="234" t="s">
        <v>460</v>
      </c>
      <c r="F139" s="235" t="s">
        <v>461</v>
      </c>
      <c r="G139" s="236" t="s">
        <v>237</v>
      </c>
      <c r="H139" s="237">
        <v>285.80000000000001</v>
      </c>
      <c r="I139" s="238"/>
      <c r="J139" s="238"/>
      <c r="K139" s="239">
        <f>ROUND(P139*H139,2)</f>
        <v>0</v>
      </c>
      <c r="L139" s="235" t="s">
        <v>198</v>
      </c>
      <c r="M139" s="43"/>
      <c r="N139" s="240" t="s">
        <v>1</v>
      </c>
      <c r="O139" s="241" t="s">
        <v>43</v>
      </c>
      <c r="P139" s="242">
        <f>I139+J139</f>
        <v>0</v>
      </c>
      <c r="Q139" s="242">
        <f>ROUND(I139*H139,2)</f>
        <v>0</v>
      </c>
      <c r="R139" s="242">
        <f>ROUND(J139*H139,2)</f>
        <v>0</v>
      </c>
      <c r="S139" s="90"/>
      <c r="T139" s="243">
        <f>S139*H139</f>
        <v>0</v>
      </c>
      <c r="U139" s="243">
        <v>0</v>
      </c>
      <c r="V139" s="243">
        <f>U139*H139</f>
        <v>0</v>
      </c>
      <c r="W139" s="243">
        <v>0.32500000000000001</v>
      </c>
      <c r="X139" s="244">
        <f>W139*H139</f>
        <v>92.885000000000005</v>
      </c>
      <c r="Y139" s="37"/>
      <c r="Z139" s="37"/>
      <c r="AA139" s="37"/>
      <c r="AB139" s="37"/>
      <c r="AC139" s="37"/>
      <c r="AD139" s="37"/>
      <c r="AE139" s="37"/>
      <c r="AR139" s="245" t="s">
        <v>199</v>
      </c>
      <c r="AT139" s="245" t="s">
        <v>194</v>
      </c>
      <c r="AU139" s="245" t="s">
        <v>90</v>
      </c>
      <c r="AY139" s="16" t="s">
        <v>192</v>
      </c>
      <c r="BE139" s="246">
        <f>IF(O139="základní",K139,0)</f>
        <v>0</v>
      </c>
      <c r="BF139" s="246">
        <f>IF(O139="snížená",K139,0)</f>
        <v>0</v>
      </c>
      <c r="BG139" s="246">
        <f>IF(O139="zákl. přenesená",K139,0)</f>
        <v>0</v>
      </c>
      <c r="BH139" s="246">
        <f>IF(O139="sníž. přenesená",K139,0)</f>
        <v>0</v>
      </c>
      <c r="BI139" s="246">
        <f>IF(O139="nulová",K139,0)</f>
        <v>0</v>
      </c>
      <c r="BJ139" s="16" t="s">
        <v>88</v>
      </c>
      <c r="BK139" s="246">
        <f>ROUND(P139*H139,2)</f>
        <v>0</v>
      </c>
      <c r="BL139" s="16" t="s">
        <v>199</v>
      </c>
      <c r="BM139" s="245" t="s">
        <v>462</v>
      </c>
    </row>
    <row r="140" s="2" customFormat="1">
      <c r="A140" s="37"/>
      <c r="B140" s="38"/>
      <c r="C140" s="39"/>
      <c r="D140" s="247" t="s">
        <v>201</v>
      </c>
      <c r="E140" s="39"/>
      <c r="F140" s="248" t="s">
        <v>463</v>
      </c>
      <c r="G140" s="39"/>
      <c r="H140" s="39"/>
      <c r="I140" s="249"/>
      <c r="J140" s="249"/>
      <c r="K140" s="39"/>
      <c r="L140" s="39"/>
      <c r="M140" s="43"/>
      <c r="N140" s="250"/>
      <c r="O140" s="251"/>
      <c r="P140" s="90"/>
      <c r="Q140" s="90"/>
      <c r="R140" s="90"/>
      <c r="S140" s="90"/>
      <c r="T140" s="90"/>
      <c r="U140" s="90"/>
      <c r="V140" s="90"/>
      <c r="W140" s="90"/>
      <c r="X140" s="91"/>
      <c r="Y140" s="37"/>
      <c r="Z140" s="37"/>
      <c r="AA140" s="37"/>
      <c r="AB140" s="37"/>
      <c r="AC140" s="37"/>
      <c r="AD140" s="37"/>
      <c r="AE140" s="37"/>
      <c r="AT140" s="16" t="s">
        <v>201</v>
      </c>
      <c r="AU140" s="16" t="s">
        <v>90</v>
      </c>
    </row>
    <row r="141" s="2" customFormat="1">
      <c r="A141" s="37"/>
      <c r="B141" s="38"/>
      <c r="C141" s="39"/>
      <c r="D141" s="252" t="s">
        <v>203</v>
      </c>
      <c r="E141" s="39"/>
      <c r="F141" s="253" t="s">
        <v>449</v>
      </c>
      <c r="G141" s="39"/>
      <c r="H141" s="39"/>
      <c r="I141" s="249"/>
      <c r="J141" s="249"/>
      <c r="K141" s="39"/>
      <c r="L141" s="39"/>
      <c r="M141" s="43"/>
      <c r="N141" s="250"/>
      <c r="O141" s="251"/>
      <c r="P141" s="90"/>
      <c r="Q141" s="90"/>
      <c r="R141" s="90"/>
      <c r="S141" s="90"/>
      <c r="T141" s="90"/>
      <c r="U141" s="90"/>
      <c r="V141" s="90"/>
      <c r="W141" s="90"/>
      <c r="X141" s="91"/>
      <c r="Y141" s="37"/>
      <c r="Z141" s="37"/>
      <c r="AA141" s="37"/>
      <c r="AB141" s="37"/>
      <c r="AC141" s="37"/>
      <c r="AD141" s="37"/>
      <c r="AE141" s="37"/>
      <c r="AT141" s="16" t="s">
        <v>203</v>
      </c>
      <c r="AU141" s="16" t="s">
        <v>90</v>
      </c>
    </row>
    <row r="142" s="13" customFormat="1">
      <c r="A142" s="13"/>
      <c r="B142" s="254"/>
      <c r="C142" s="255"/>
      <c r="D142" s="252" t="s">
        <v>205</v>
      </c>
      <c r="E142" s="256" t="s">
        <v>1</v>
      </c>
      <c r="F142" s="257" t="s">
        <v>464</v>
      </c>
      <c r="G142" s="255"/>
      <c r="H142" s="258">
        <v>285.80000000000001</v>
      </c>
      <c r="I142" s="259"/>
      <c r="J142" s="259"/>
      <c r="K142" s="255"/>
      <c r="L142" s="255"/>
      <c r="M142" s="260"/>
      <c r="N142" s="261"/>
      <c r="O142" s="262"/>
      <c r="P142" s="262"/>
      <c r="Q142" s="262"/>
      <c r="R142" s="262"/>
      <c r="S142" s="262"/>
      <c r="T142" s="262"/>
      <c r="U142" s="262"/>
      <c r="V142" s="262"/>
      <c r="W142" s="262"/>
      <c r="X142" s="263"/>
      <c r="Y142" s="13"/>
      <c r="Z142" s="13"/>
      <c r="AA142" s="13"/>
      <c r="AB142" s="13"/>
      <c r="AC142" s="13"/>
      <c r="AD142" s="13"/>
      <c r="AE142" s="13"/>
      <c r="AT142" s="264" t="s">
        <v>205</v>
      </c>
      <c r="AU142" s="264" t="s">
        <v>90</v>
      </c>
      <c r="AV142" s="13" t="s">
        <v>90</v>
      </c>
      <c r="AW142" s="13" t="s">
        <v>5</v>
      </c>
      <c r="AX142" s="13" t="s">
        <v>88</v>
      </c>
      <c r="AY142" s="264" t="s">
        <v>192</v>
      </c>
    </row>
    <row r="143" s="2" customFormat="1" ht="55.5" customHeight="1">
      <c r="A143" s="37"/>
      <c r="B143" s="38"/>
      <c r="C143" s="233" t="s">
        <v>242</v>
      </c>
      <c r="D143" s="233" t="s">
        <v>194</v>
      </c>
      <c r="E143" s="234" t="s">
        <v>465</v>
      </c>
      <c r="F143" s="235" t="s">
        <v>466</v>
      </c>
      <c r="G143" s="236" t="s">
        <v>237</v>
      </c>
      <c r="H143" s="237">
        <v>285.80000000000001</v>
      </c>
      <c r="I143" s="238"/>
      <c r="J143" s="238"/>
      <c r="K143" s="239">
        <f>ROUND(P143*H143,2)</f>
        <v>0</v>
      </c>
      <c r="L143" s="235" t="s">
        <v>198</v>
      </c>
      <c r="M143" s="43"/>
      <c r="N143" s="240" t="s">
        <v>1</v>
      </c>
      <c r="O143" s="241" t="s">
        <v>43</v>
      </c>
      <c r="P143" s="242">
        <f>I143+J143</f>
        <v>0</v>
      </c>
      <c r="Q143" s="242">
        <f>ROUND(I143*H143,2)</f>
        <v>0</v>
      </c>
      <c r="R143" s="242">
        <f>ROUND(J143*H143,2)</f>
        <v>0</v>
      </c>
      <c r="S143" s="90"/>
      <c r="T143" s="243">
        <f>S143*H143</f>
        <v>0</v>
      </c>
      <c r="U143" s="243">
        <v>0</v>
      </c>
      <c r="V143" s="243">
        <f>U143*H143</f>
        <v>0</v>
      </c>
      <c r="W143" s="243">
        <v>0.098000000000000004</v>
      </c>
      <c r="X143" s="244">
        <f>W143*H143</f>
        <v>28.008400000000002</v>
      </c>
      <c r="Y143" s="37"/>
      <c r="Z143" s="37"/>
      <c r="AA143" s="37"/>
      <c r="AB143" s="37"/>
      <c r="AC143" s="37"/>
      <c r="AD143" s="37"/>
      <c r="AE143" s="37"/>
      <c r="AR143" s="245" t="s">
        <v>199</v>
      </c>
      <c r="AT143" s="245" t="s">
        <v>194</v>
      </c>
      <c r="AU143" s="245" t="s">
        <v>90</v>
      </c>
      <c r="AY143" s="16" t="s">
        <v>192</v>
      </c>
      <c r="BE143" s="246">
        <f>IF(O143="základní",K143,0)</f>
        <v>0</v>
      </c>
      <c r="BF143" s="246">
        <f>IF(O143="snížená",K143,0)</f>
        <v>0</v>
      </c>
      <c r="BG143" s="246">
        <f>IF(O143="zákl. přenesená",K143,0)</f>
        <v>0</v>
      </c>
      <c r="BH143" s="246">
        <f>IF(O143="sníž. přenesená",K143,0)</f>
        <v>0</v>
      </c>
      <c r="BI143" s="246">
        <f>IF(O143="nulová",K143,0)</f>
        <v>0</v>
      </c>
      <c r="BJ143" s="16" t="s">
        <v>88</v>
      </c>
      <c r="BK143" s="246">
        <f>ROUND(P143*H143,2)</f>
        <v>0</v>
      </c>
      <c r="BL143" s="16" t="s">
        <v>199</v>
      </c>
      <c r="BM143" s="245" t="s">
        <v>467</v>
      </c>
    </row>
    <row r="144" s="2" customFormat="1">
      <c r="A144" s="37"/>
      <c r="B144" s="38"/>
      <c r="C144" s="39"/>
      <c r="D144" s="247" t="s">
        <v>201</v>
      </c>
      <c r="E144" s="39"/>
      <c r="F144" s="248" t="s">
        <v>468</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201</v>
      </c>
      <c r="AU144" s="16" t="s">
        <v>90</v>
      </c>
    </row>
    <row r="145" s="2" customFormat="1">
      <c r="A145" s="37"/>
      <c r="B145" s="38"/>
      <c r="C145" s="39"/>
      <c r="D145" s="252" t="s">
        <v>203</v>
      </c>
      <c r="E145" s="39"/>
      <c r="F145" s="253" t="s">
        <v>449</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203</v>
      </c>
      <c r="AU145" s="16" t="s">
        <v>90</v>
      </c>
    </row>
    <row r="146" s="13" customFormat="1">
      <c r="A146" s="13"/>
      <c r="B146" s="254"/>
      <c r="C146" s="255"/>
      <c r="D146" s="252" t="s">
        <v>205</v>
      </c>
      <c r="E146" s="256" t="s">
        <v>1</v>
      </c>
      <c r="F146" s="257" t="s">
        <v>464</v>
      </c>
      <c r="G146" s="255"/>
      <c r="H146" s="258">
        <v>285.80000000000001</v>
      </c>
      <c r="I146" s="259"/>
      <c r="J146" s="259"/>
      <c r="K146" s="255"/>
      <c r="L146" s="255"/>
      <c r="M146" s="260"/>
      <c r="N146" s="261"/>
      <c r="O146" s="262"/>
      <c r="P146" s="262"/>
      <c r="Q146" s="262"/>
      <c r="R146" s="262"/>
      <c r="S146" s="262"/>
      <c r="T146" s="262"/>
      <c r="U146" s="262"/>
      <c r="V146" s="262"/>
      <c r="W146" s="262"/>
      <c r="X146" s="263"/>
      <c r="Y146" s="13"/>
      <c r="Z146" s="13"/>
      <c r="AA146" s="13"/>
      <c r="AB146" s="13"/>
      <c r="AC146" s="13"/>
      <c r="AD146" s="13"/>
      <c r="AE146" s="13"/>
      <c r="AT146" s="264" t="s">
        <v>205</v>
      </c>
      <c r="AU146" s="264" t="s">
        <v>90</v>
      </c>
      <c r="AV146" s="13" t="s">
        <v>90</v>
      </c>
      <c r="AW146" s="13" t="s">
        <v>5</v>
      </c>
      <c r="AX146" s="13" t="s">
        <v>88</v>
      </c>
      <c r="AY146" s="264" t="s">
        <v>192</v>
      </c>
    </row>
    <row r="147" s="2" customFormat="1" ht="49.05" customHeight="1">
      <c r="A147" s="37"/>
      <c r="B147" s="38"/>
      <c r="C147" s="233" t="s">
        <v>247</v>
      </c>
      <c r="D147" s="233" t="s">
        <v>194</v>
      </c>
      <c r="E147" s="234" t="s">
        <v>469</v>
      </c>
      <c r="F147" s="235" t="s">
        <v>470</v>
      </c>
      <c r="G147" s="236" t="s">
        <v>286</v>
      </c>
      <c r="H147" s="237">
        <v>72.799999999999997</v>
      </c>
      <c r="I147" s="238"/>
      <c r="J147" s="238"/>
      <c r="K147" s="239">
        <f>ROUND(P147*H147,2)</f>
        <v>0</v>
      </c>
      <c r="L147" s="235" t="s">
        <v>198</v>
      </c>
      <c r="M147" s="43"/>
      <c r="N147" s="240" t="s">
        <v>1</v>
      </c>
      <c r="O147" s="241" t="s">
        <v>43</v>
      </c>
      <c r="P147" s="242">
        <f>I147+J147</f>
        <v>0</v>
      </c>
      <c r="Q147" s="242">
        <f>ROUND(I147*H147,2)</f>
        <v>0</v>
      </c>
      <c r="R147" s="242">
        <f>ROUND(J147*H147,2)</f>
        <v>0</v>
      </c>
      <c r="S147" s="90"/>
      <c r="T147" s="243">
        <f>S147*H147</f>
        <v>0</v>
      </c>
      <c r="U147" s="243">
        <v>0</v>
      </c>
      <c r="V147" s="243">
        <f>U147*H147</f>
        <v>0</v>
      </c>
      <c r="W147" s="243">
        <v>0.20499999999999999</v>
      </c>
      <c r="X147" s="244">
        <f>W147*H147</f>
        <v>14.923999999999998</v>
      </c>
      <c r="Y147" s="37"/>
      <c r="Z147" s="37"/>
      <c r="AA147" s="37"/>
      <c r="AB147" s="37"/>
      <c r="AC147" s="37"/>
      <c r="AD147" s="37"/>
      <c r="AE147" s="37"/>
      <c r="AR147" s="245" t="s">
        <v>199</v>
      </c>
      <c r="AT147" s="245" t="s">
        <v>194</v>
      </c>
      <c r="AU147" s="245" t="s">
        <v>90</v>
      </c>
      <c r="AY147" s="16" t="s">
        <v>192</v>
      </c>
      <c r="BE147" s="246">
        <f>IF(O147="základní",K147,0)</f>
        <v>0</v>
      </c>
      <c r="BF147" s="246">
        <f>IF(O147="snížená",K147,0)</f>
        <v>0</v>
      </c>
      <c r="BG147" s="246">
        <f>IF(O147="zákl. přenesená",K147,0)</f>
        <v>0</v>
      </c>
      <c r="BH147" s="246">
        <f>IF(O147="sníž. přenesená",K147,0)</f>
        <v>0</v>
      </c>
      <c r="BI147" s="246">
        <f>IF(O147="nulová",K147,0)</f>
        <v>0</v>
      </c>
      <c r="BJ147" s="16" t="s">
        <v>88</v>
      </c>
      <c r="BK147" s="246">
        <f>ROUND(P147*H147,2)</f>
        <v>0</v>
      </c>
      <c r="BL147" s="16" t="s">
        <v>199</v>
      </c>
      <c r="BM147" s="245" t="s">
        <v>471</v>
      </c>
    </row>
    <row r="148" s="2" customFormat="1">
      <c r="A148" s="37"/>
      <c r="B148" s="38"/>
      <c r="C148" s="39"/>
      <c r="D148" s="247" t="s">
        <v>201</v>
      </c>
      <c r="E148" s="39"/>
      <c r="F148" s="248" t="s">
        <v>472</v>
      </c>
      <c r="G148" s="39"/>
      <c r="H148" s="39"/>
      <c r="I148" s="249"/>
      <c r="J148" s="249"/>
      <c r="K148" s="39"/>
      <c r="L148" s="39"/>
      <c r="M148" s="43"/>
      <c r="N148" s="250"/>
      <c r="O148" s="251"/>
      <c r="P148" s="90"/>
      <c r="Q148" s="90"/>
      <c r="R148" s="90"/>
      <c r="S148" s="90"/>
      <c r="T148" s="90"/>
      <c r="U148" s="90"/>
      <c r="V148" s="90"/>
      <c r="W148" s="90"/>
      <c r="X148" s="91"/>
      <c r="Y148" s="37"/>
      <c r="Z148" s="37"/>
      <c r="AA148" s="37"/>
      <c r="AB148" s="37"/>
      <c r="AC148" s="37"/>
      <c r="AD148" s="37"/>
      <c r="AE148" s="37"/>
      <c r="AT148" s="16" t="s">
        <v>201</v>
      </c>
      <c r="AU148" s="16" t="s">
        <v>90</v>
      </c>
    </row>
    <row r="149" s="2" customFormat="1">
      <c r="A149" s="37"/>
      <c r="B149" s="38"/>
      <c r="C149" s="39"/>
      <c r="D149" s="252" t="s">
        <v>203</v>
      </c>
      <c r="E149" s="39"/>
      <c r="F149" s="253" t="s">
        <v>473</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203</v>
      </c>
      <c r="AU149" s="16" t="s">
        <v>90</v>
      </c>
    </row>
    <row r="150" s="13" customFormat="1">
      <c r="A150" s="13"/>
      <c r="B150" s="254"/>
      <c r="C150" s="255"/>
      <c r="D150" s="252" t="s">
        <v>205</v>
      </c>
      <c r="E150" s="256" t="s">
        <v>1</v>
      </c>
      <c r="F150" s="257" t="s">
        <v>474</v>
      </c>
      <c r="G150" s="255"/>
      <c r="H150" s="258">
        <v>72.799999999999997</v>
      </c>
      <c r="I150" s="259"/>
      <c r="J150" s="259"/>
      <c r="K150" s="255"/>
      <c r="L150" s="255"/>
      <c r="M150" s="260"/>
      <c r="N150" s="261"/>
      <c r="O150" s="262"/>
      <c r="P150" s="262"/>
      <c r="Q150" s="262"/>
      <c r="R150" s="262"/>
      <c r="S150" s="262"/>
      <c r="T150" s="262"/>
      <c r="U150" s="262"/>
      <c r="V150" s="262"/>
      <c r="W150" s="262"/>
      <c r="X150" s="263"/>
      <c r="Y150" s="13"/>
      <c r="Z150" s="13"/>
      <c r="AA150" s="13"/>
      <c r="AB150" s="13"/>
      <c r="AC150" s="13"/>
      <c r="AD150" s="13"/>
      <c r="AE150" s="13"/>
      <c r="AT150" s="264" t="s">
        <v>205</v>
      </c>
      <c r="AU150" s="264" t="s">
        <v>90</v>
      </c>
      <c r="AV150" s="13" t="s">
        <v>90</v>
      </c>
      <c r="AW150" s="13" t="s">
        <v>5</v>
      </c>
      <c r="AX150" s="13" t="s">
        <v>88</v>
      </c>
      <c r="AY150" s="264" t="s">
        <v>192</v>
      </c>
    </row>
    <row r="151" s="2" customFormat="1" ht="44.25" customHeight="1">
      <c r="A151" s="37"/>
      <c r="B151" s="38"/>
      <c r="C151" s="233" t="s">
        <v>254</v>
      </c>
      <c r="D151" s="233" t="s">
        <v>194</v>
      </c>
      <c r="E151" s="234" t="s">
        <v>475</v>
      </c>
      <c r="F151" s="235" t="s">
        <v>476</v>
      </c>
      <c r="G151" s="236" t="s">
        <v>197</v>
      </c>
      <c r="H151" s="237">
        <v>3.4500000000000002</v>
      </c>
      <c r="I151" s="238"/>
      <c r="J151" s="238"/>
      <c r="K151" s="239">
        <f>ROUND(P151*H151,2)</f>
        <v>0</v>
      </c>
      <c r="L151" s="235" t="s">
        <v>198</v>
      </c>
      <c r="M151" s="43"/>
      <c r="N151" s="240" t="s">
        <v>1</v>
      </c>
      <c r="O151" s="241" t="s">
        <v>43</v>
      </c>
      <c r="P151" s="242">
        <f>I151+J151</f>
        <v>0</v>
      </c>
      <c r="Q151" s="242">
        <f>ROUND(I151*H151,2)</f>
        <v>0</v>
      </c>
      <c r="R151" s="242">
        <f>ROUND(J151*H151,2)</f>
        <v>0</v>
      </c>
      <c r="S151" s="90"/>
      <c r="T151" s="243">
        <f>S151*H151</f>
        <v>0</v>
      </c>
      <c r="U151" s="243">
        <v>0</v>
      </c>
      <c r="V151" s="243">
        <f>U151*H151</f>
        <v>0</v>
      </c>
      <c r="W151" s="243">
        <v>0</v>
      </c>
      <c r="X151" s="244">
        <f>W151*H151</f>
        <v>0</v>
      </c>
      <c r="Y151" s="37"/>
      <c r="Z151" s="37"/>
      <c r="AA151" s="37"/>
      <c r="AB151" s="37"/>
      <c r="AC151" s="37"/>
      <c r="AD151" s="37"/>
      <c r="AE151" s="37"/>
      <c r="AR151" s="245" t="s">
        <v>199</v>
      </c>
      <c r="AT151" s="245" t="s">
        <v>194</v>
      </c>
      <c r="AU151" s="245" t="s">
        <v>90</v>
      </c>
      <c r="AY151" s="16" t="s">
        <v>192</v>
      </c>
      <c r="BE151" s="246">
        <f>IF(O151="základní",K151,0)</f>
        <v>0</v>
      </c>
      <c r="BF151" s="246">
        <f>IF(O151="snížená",K151,0)</f>
        <v>0</v>
      </c>
      <c r="BG151" s="246">
        <f>IF(O151="zákl. přenesená",K151,0)</f>
        <v>0</v>
      </c>
      <c r="BH151" s="246">
        <f>IF(O151="sníž. přenesená",K151,0)</f>
        <v>0</v>
      </c>
      <c r="BI151" s="246">
        <f>IF(O151="nulová",K151,0)</f>
        <v>0</v>
      </c>
      <c r="BJ151" s="16" t="s">
        <v>88</v>
      </c>
      <c r="BK151" s="246">
        <f>ROUND(P151*H151,2)</f>
        <v>0</v>
      </c>
      <c r="BL151" s="16" t="s">
        <v>199</v>
      </c>
      <c r="BM151" s="245" t="s">
        <v>477</v>
      </c>
    </row>
    <row r="152" s="2" customFormat="1">
      <c r="A152" s="37"/>
      <c r="B152" s="38"/>
      <c r="C152" s="39"/>
      <c r="D152" s="247" t="s">
        <v>201</v>
      </c>
      <c r="E152" s="39"/>
      <c r="F152" s="248" t="s">
        <v>478</v>
      </c>
      <c r="G152" s="39"/>
      <c r="H152" s="39"/>
      <c r="I152" s="249"/>
      <c r="J152" s="249"/>
      <c r="K152" s="39"/>
      <c r="L152" s="39"/>
      <c r="M152" s="43"/>
      <c r="N152" s="250"/>
      <c r="O152" s="251"/>
      <c r="P152" s="90"/>
      <c r="Q152" s="90"/>
      <c r="R152" s="90"/>
      <c r="S152" s="90"/>
      <c r="T152" s="90"/>
      <c r="U152" s="90"/>
      <c r="V152" s="90"/>
      <c r="W152" s="90"/>
      <c r="X152" s="91"/>
      <c r="Y152" s="37"/>
      <c r="Z152" s="37"/>
      <c r="AA152" s="37"/>
      <c r="AB152" s="37"/>
      <c r="AC152" s="37"/>
      <c r="AD152" s="37"/>
      <c r="AE152" s="37"/>
      <c r="AT152" s="16" t="s">
        <v>201</v>
      </c>
      <c r="AU152" s="16" t="s">
        <v>90</v>
      </c>
    </row>
    <row r="153" s="2" customFormat="1">
      <c r="A153" s="37"/>
      <c r="B153" s="38"/>
      <c r="C153" s="39"/>
      <c r="D153" s="252" t="s">
        <v>203</v>
      </c>
      <c r="E153" s="39"/>
      <c r="F153" s="253" t="s">
        <v>479</v>
      </c>
      <c r="G153" s="39"/>
      <c r="H153" s="39"/>
      <c r="I153" s="249"/>
      <c r="J153" s="249"/>
      <c r="K153" s="39"/>
      <c r="L153" s="39"/>
      <c r="M153" s="43"/>
      <c r="N153" s="250"/>
      <c r="O153" s="251"/>
      <c r="P153" s="90"/>
      <c r="Q153" s="90"/>
      <c r="R153" s="90"/>
      <c r="S153" s="90"/>
      <c r="T153" s="90"/>
      <c r="U153" s="90"/>
      <c r="V153" s="90"/>
      <c r="W153" s="90"/>
      <c r="X153" s="91"/>
      <c r="Y153" s="37"/>
      <c r="Z153" s="37"/>
      <c r="AA153" s="37"/>
      <c r="AB153" s="37"/>
      <c r="AC153" s="37"/>
      <c r="AD153" s="37"/>
      <c r="AE153" s="37"/>
      <c r="AT153" s="16" t="s">
        <v>203</v>
      </c>
      <c r="AU153" s="16" t="s">
        <v>90</v>
      </c>
    </row>
    <row r="154" s="13" customFormat="1">
      <c r="A154" s="13"/>
      <c r="B154" s="254"/>
      <c r="C154" s="255"/>
      <c r="D154" s="252" t="s">
        <v>205</v>
      </c>
      <c r="E154" s="256" t="s">
        <v>1</v>
      </c>
      <c r="F154" s="257" t="s">
        <v>480</v>
      </c>
      <c r="G154" s="255"/>
      <c r="H154" s="258">
        <v>3.4500000000000002</v>
      </c>
      <c r="I154" s="259"/>
      <c r="J154" s="259"/>
      <c r="K154" s="255"/>
      <c r="L154" s="255"/>
      <c r="M154" s="260"/>
      <c r="N154" s="261"/>
      <c r="O154" s="262"/>
      <c r="P154" s="262"/>
      <c r="Q154" s="262"/>
      <c r="R154" s="262"/>
      <c r="S154" s="262"/>
      <c r="T154" s="262"/>
      <c r="U154" s="262"/>
      <c r="V154" s="262"/>
      <c r="W154" s="262"/>
      <c r="X154" s="263"/>
      <c r="Y154" s="13"/>
      <c r="Z154" s="13"/>
      <c r="AA154" s="13"/>
      <c r="AB154" s="13"/>
      <c r="AC154" s="13"/>
      <c r="AD154" s="13"/>
      <c r="AE154" s="13"/>
      <c r="AT154" s="264" t="s">
        <v>205</v>
      </c>
      <c r="AU154" s="264" t="s">
        <v>90</v>
      </c>
      <c r="AV154" s="13" t="s">
        <v>90</v>
      </c>
      <c r="AW154" s="13" t="s">
        <v>5</v>
      </c>
      <c r="AX154" s="13" t="s">
        <v>80</v>
      </c>
      <c r="AY154" s="264" t="s">
        <v>192</v>
      </c>
    </row>
    <row r="155" s="14" customFormat="1">
      <c r="A155" s="14"/>
      <c r="B155" s="265"/>
      <c r="C155" s="266"/>
      <c r="D155" s="252" t="s">
        <v>205</v>
      </c>
      <c r="E155" s="267" t="s">
        <v>1</v>
      </c>
      <c r="F155" s="268" t="s">
        <v>209</v>
      </c>
      <c r="G155" s="266"/>
      <c r="H155" s="269">
        <v>3.4500000000000002</v>
      </c>
      <c r="I155" s="270"/>
      <c r="J155" s="270"/>
      <c r="K155" s="266"/>
      <c r="L155" s="266"/>
      <c r="M155" s="271"/>
      <c r="N155" s="272"/>
      <c r="O155" s="273"/>
      <c r="P155" s="273"/>
      <c r="Q155" s="273"/>
      <c r="R155" s="273"/>
      <c r="S155" s="273"/>
      <c r="T155" s="273"/>
      <c r="U155" s="273"/>
      <c r="V155" s="273"/>
      <c r="W155" s="273"/>
      <c r="X155" s="274"/>
      <c r="Y155" s="14"/>
      <c r="Z155" s="14"/>
      <c r="AA155" s="14"/>
      <c r="AB155" s="14"/>
      <c r="AC155" s="14"/>
      <c r="AD155" s="14"/>
      <c r="AE155" s="14"/>
      <c r="AT155" s="275" t="s">
        <v>205</v>
      </c>
      <c r="AU155" s="275" t="s">
        <v>90</v>
      </c>
      <c r="AV155" s="14" t="s">
        <v>199</v>
      </c>
      <c r="AW155" s="14" t="s">
        <v>5</v>
      </c>
      <c r="AX155" s="14" t="s">
        <v>88</v>
      </c>
      <c r="AY155" s="275" t="s">
        <v>192</v>
      </c>
    </row>
    <row r="156" s="2" customFormat="1" ht="24.15" customHeight="1">
      <c r="A156" s="37"/>
      <c r="B156" s="38"/>
      <c r="C156" s="276" t="s">
        <v>260</v>
      </c>
      <c r="D156" s="276" t="s">
        <v>261</v>
      </c>
      <c r="E156" s="277" t="s">
        <v>481</v>
      </c>
      <c r="F156" s="278" t="s">
        <v>482</v>
      </c>
      <c r="G156" s="279" t="s">
        <v>271</v>
      </c>
      <c r="H156" s="280">
        <v>6.21</v>
      </c>
      <c r="I156" s="281"/>
      <c r="J156" s="282"/>
      <c r="K156" s="283">
        <f>ROUND(P156*H156,2)</f>
        <v>0</v>
      </c>
      <c r="L156" s="278" t="s">
        <v>198</v>
      </c>
      <c r="M156" s="284"/>
      <c r="N156" s="285" t="s">
        <v>1</v>
      </c>
      <c r="O156" s="241" t="s">
        <v>43</v>
      </c>
      <c r="P156" s="242">
        <f>I156+J156</f>
        <v>0</v>
      </c>
      <c r="Q156" s="242">
        <f>ROUND(I156*H156,2)</f>
        <v>0</v>
      </c>
      <c r="R156" s="242">
        <f>ROUND(J156*H156,2)</f>
        <v>0</v>
      </c>
      <c r="S156" s="90"/>
      <c r="T156" s="243">
        <f>S156*H156</f>
        <v>0</v>
      </c>
      <c r="U156" s="243">
        <v>1</v>
      </c>
      <c r="V156" s="243">
        <f>U156*H156</f>
        <v>6.21</v>
      </c>
      <c r="W156" s="243">
        <v>0</v>
      </c>
      <c r="X156" s="244">
        <f>W156*H156</f>
        <v>0</v>
      </c>
      <c r="Y156" s="37"/>
      <c r="Z156" s="37"/>
      <c r="AA156" s="37"/>
      <c r="AB156" s="37"/>
      <c r="AC156" s="37"/>
      <c r="AD156" s="37"/>
      <c r="AE156" s="37"/>
      <c r="AR156" s="245" t="s">
        <v>247</v>
      </c>
      <c r="AT156" s="245" t="s">
        <v>261</v>
      </c>
      <c r="AU156" s="245" t="s">
        <v>90</v>
      </c>
      <c r="AY156" s="16" t="s">
        <v>192</v>
      </c>
      <c r="BE156" s="246">
        <f>IF(O156="základní",K156,0)</f>
        <v>0</v>
      </c>
      <c r="BF156" s="246">
        <f>IF(O156="snížená",K156,0)</f>
        <v>0</v>
      </c>
      <c r="BG156" s="246">
        <f>IF(O156="zákl. přenesená",K156,0)</f>
        <v>0</v>
      </c>
      <c r="BH156" s="246">
        <f>IF(O156="sníž. přenesená",K156,0)</f>
        <v>0</v>
      </c>
      <c r="BI156" s="246">
        <f>IF(O156="nulová",K156,0)</f>
        <v>0</v>
      </c>
      <c r="BJ156" s="16" t="s">
        <v>88</v>
      </c>
      <c r="BK156" s="246">
        <f>ROUND(P156*H156,2)</f>
        <v>0</v>
      </c>
      <c r="BL156" s="16" t="s">
        <v>199</v>
      </c>
      <c r="BM156" s="245" t="s">
        <v>483</v>
      </c>
    </row>
    <row r="157" s="13" customFormat="1">
      <c r="A157" s="13"/>
      <c r="B157" s="254"/>
      <c r="C157" s="255"/>
      <c r="D157" s="252" t="s">
        <v>205</v>
      </c>
      <c r="E157" s="255"/>
      <c r="F157" s="257" t="s">
        <v>484</v>
      </c>
      <c r="G157" s="255"/>
      <c r="H157" s="258">
        <v>6.21</v>
      </c>
      <c r="I157" s="259"/>
      <c r="J157" s="259"/>
      <c r="K157" s="255"/>
      <c r="L157" s="255"/>
      <c r="M157" s="260"/>
      <c r="N157" s="261"/>
      <c r="O157" s="262"/>
      <c r="P157" s="262"/>
      <c r="Q157" s="262"/>
      <c r="R157" s="262"/>
      <c r="S157" s="262"/>
      <c r="T157" s="262"/>
      <c r="U157" s="262"/>
      <c r="V157" s="262"/>
      <c r="W157" s="262"/>
      <c r="X157" s="263"/>
      <c r="Y157" s="13"/>
      <c r="Z157" s="13"/>
      <c r="AA157" s="13"/>
      <c r="AB157" s="13"/>
      <c r="AC157" s="13"/>
      <c r="AD157" s="13"/>
      <c r="AE157" s="13"/>
      <c r="AT157" s="264" t="s">
        <v>205</v>
      </c>
      <c r="AU157" s="264" t="s">
        <v>90</v>
      </c>
      <c r="AV157" s="13" t="s">
        <v>90</v>
      </c>
      <c r="AW157" s="13" t="s">
        <v>4</v>
      </c>
      <c r="AX157" s="13" t="s">
        <v>88</v>
      </c>
      <c r="AY157" s="264" t="s">
        <v>192</v>
      </c>
    </row>
    <row r="158" s="12" customFormat="1" ht="22.8" customHeight="1">
      <c r="A158" s="12"/>
      <c r="B158" s="216"/>
      <c r="C158" s="217"/>
      <c r="D158" s="218" t="s">
        <v>79</v>
      </c>
      <c r="E158" s="231" t="s">
        <v>254</v>
      </c>
      <c r="F158" s="231" t="s">
        <v>485</v>
      </c>
      <c r="G158" s="217"/>
      <c r="H158" s="217"/>
      <c r="I158" s="220"/>
      <c r="J158" s="220"/>
      <c r="K158" s="232">
        <f>BK158</f>
        <v>0</v>
      </c>
      <c r="L158" s="217"/>
      <c r="M158" s="222"/>
      <c r="N158" s="223"/>
      <c r="O158" s="224"/>
      <c r="P158" s="224"/>
      <c r="Q158" s="225">
        <v>0</v>
      </c>
      <c r="R158" s="225">
        <v>0</v>
      </c>
      <c r="S158" s="224"/>
      <c r="T158" s="226">
        <v>0</v>
      </c>
      <c r="U158" s="224"/>
      <c r="V158" s="226">
        <v>0</v>
      </c>
      <c r="W158" s="224"/>
      <c r="X158" s="227">
        <v>0</v>
      </c>
      <c r="Y158" s="12"/>
      <c r="Z158" s="12"/>
      <c r="AA158" s="12"/>
      <c r="AB158" s="12"/>
      <c r="AC158" s="12"/>
      <c r="AD158" s="12"/>
      <c r="AE158" s="12"/>
      <c r="AR158" s="228" t="s">
        <v>88</v>
      </c>
      <c r="AT158" s="229" t="s">
        <v>79</v>
      </c>
      <c r="AU158" s="229" t="s">
        <v>88</v>
      </c>
      <c r="AY158" s="228" t="s">
        <v>192</v>
      </c>
      <c r="BK158" s="230">
        <v>0</v>
      </c>
    </row>
    <row r="159" s="12" customFormat="1" ht="22.8" customHeight="1">
      <c r="A159" s="12"/>
      <c r="B159" s="216"/>
      <c r="C159" s="217"/>
      <c r="D159" s="218" t="s">
        <v>79</v>
      </c>
      <c r="E159" s="231" t="s">
        <v>486</v>
      </c>
      <c r="F159" s="231" t="s">
        <v>487</v>
      </c>
      <c r="G159" s="217"/>
      <c r="H159" s="217"/>
      <c r="I159" s="220"/>
      <c r="J159" s="220"/>
      <c r="K159" s="232">
        <f>BK159</f>
        <v>0</v>
      </c>
      <c r="L159" s="217"/>
      <c r="M159" s="222"/>
      <c r="N159" s="223"/>
      <c r="O159" s="224"/>
      <c r="P159" s="224"/>
      <c r="Q159" s="225">
        <f>SUM(Q160:Q178)</f>
        <v>0</v>
      </c>
      <c r="R159" s="225">
        <f>SUM(R160:R178)</f>
        <v>0</v>
      </c>
      <c r="S159" s="224"/>
      <c r="T159" s="226">
        <f>SUM(T160:T178)</f>
        <v>0</v>
      </c>
      <c r="U159" s="224"/>
      <c r="V159" s="226">
        <f>SUM(V160:V178)</f>
        <v>0</v>
      </c>
      <c r="W159" s="224"/>
      <c r="X159" s="227">
        <f>SUM(X160:X178)</f>
        <v>0</v>
      </c>
      <c r="Y159" s="12"/>
      <c r="Z159" s="12"/>
      <c r="AA159" s="12"/>
      <c r="AB159" s="12"/>
      <c r="AC159" s="12"/>
      <c r="AD159" s="12"/>
      <c r="AE159" s="12"/>
      <c r="AR159" s="228" t="s">
        <v>88</v>
      </c>
      <c r="AT159" s="229" t="s">
        <v>79</v>
      </c>
      <c r="AU159" s="229" t="s">
        <v>88</v>
      </c>
      <c r="AY159" s="228" t="s">
        <v>192</v>
      </c>
      <c r="BK159" s="230">
        <f>SUM(BK160:BK178)</f>
        <v>0</v>
      </c>
    </row>
    <row r="160" s="2" customFormat="1" ht="37.8" customHeight="1">
      <c r="A160" s="37"/>
      <c r="B160" s="38"/>
      <c r="C160" s="233" t="s">
        <v>9</v>
      </c>
      <c r="D160" s="233" t="s">
        <v>194</v>
      </c>
      <c r="E160" s="234" t="s">
        <v>488</v>
      </c>
      <c r="F160" s="235" t="s">
        <v>489</v>
      </c>
      <c r="G160" s="236" t="s">
        <v>271</v>
      </c>
      <c r="H160" s="237">
        <v>193.411</v>
      </c>
      <c r="I160" s="238"/>
      <c r="J160" s="238"/>
      <c r="K160" s="239">
        <f>ROUND(P160*H160,2)</f>
        <v>0</v>
      </c>
      <c r="L160" s="235" t="s">
        <v>198</v>
      </c>
      <c r="M160" s="43"/>
      <c r="N160" s="240" t="s">
        <v>1</v>
      </c>
      <c r="O160" s="241" t="s">
        <v>43</v>
      </c>
      <c r="P160" s="242">
        <f>I160+J160</f>
        <v>0</v>
      </c>
      <c r="Q160" s="242">
        <f>ROUND(I160*H160,2)</f>
        <v>0</v>
      </c>
      <c r="R160" s="242">
        <f>ROUND(J160*H160,2)</f>
        <v>0</v>
      </c>
      <c r="S160" s="90"/>
      <c r="T160" s="243">
        <f>S160*H160</f>
        <v>0</v>
      </c>
      <c r="U160" s="243">
        <v>0</v>
      </c>
      <c r="V160" s="243">
        <f>U160*H160</f>
        <v>0</v>
      </c>
      <c r="W160" s="243">
        <v>0</v>
      </c>
      <c r="X160" s="244">
        <f>W160*H160</f>
        <v>0</v>
      </c>
      <c r="Y160" s="37"/>
      <c r="Z160" s="37"/>
      <c r="AA160" s="37"/>
      <c r="AB160" s="37"/>
      <c r="AC160" s="37"/>
      <c r="AD160" s="37"/>
      <c r="AE160" s="37"/>
      <c r="AR160" s="245" t="s">
        <v>199</v>
      </c>
      <c r="AT160" s="245" t="s">
        <v>194</v>
      </c>
      <c r="AU160" s="245" t="s">
        <v>90</v>
      </c>
      <c r="AY160" s="16" t="s">
        <v>192</v>
      </c>
      <c r="BE160" s="246">
        <f>IF(O160="základní",K160,0)</f>
        <v>0</v>
      </c>
      <c r="BF160" s="246">
        <f>IF(O160="snížená",K160,0)</f>
        <v>0</v>
      </c>
      <c r="BG160" s="246">
        <f>IF(O160="zákl. přenesená",K160,0)</f>
        <v>0</v>
      </c>
      <c r="BH160" s="246">
        <f>IF(O160="sníž. přenesená",K160,0)</f>
        <v>0</v>
      </c>
      <c r="BI160" s="246">
        <f>IF(O160="nulová",K160,0)</f>
        <v>0</v>
      </c>
      <c r="BJ160" s="16" t="s">
        <v>88</v>
      </c>
      <c r="BK160" s="246">
        <f>ROUND(P160*H160,2)</f>
        <v>0</v>
      </c>
      <c r="BL160" s="16" t="s">
        <v>199</v>
      </c>
      <c r="BM160" s="245" t="s">
        <v>490</v>
      </c>
    </row>
    <row r="161" s="2" customFormat="1">
      <c r="A161" s="37"/>
      <c r="B161" s="38"/>
      <c r="C161" s="39"/>
      <c r="D161" s="247" t="s">
        <v>201</v>
      </c>
      <c r="E161" s="39"/>
      <c r="F161" s="248" t="s">
        <v>491</v>
      </c>
      <c r="G161" s="39"/>
      <c r="H161" s="39"/>
      <c r="I161" s="249"/>
      <c r="J161" s="249"/>
      <c r="K161" s="39"/>
      <c r="L161" s="39"/>
      <c r="M161" s="43"/>
      <c r="N161" s="250"/>
      <c r="O161" s="251"/>
      <c r="P161" s="90"/>
      <c r="Q161" s="90"/>
      <c r="R161" s="90"/>
      <c r="S161" s="90"/>
      <c r="T161" s="90"/>
      <c r="U161" s="90"/>
      <c r="V161" s="90"/>
      <c r="W161" s="90"/>
      <c r="X161" s="91"/>
      <c r="Y161" s="37"/>
      <c r="Z161" s="37"/>
      <c r="AA161" s="37"/>
      <c r="AB161" s="37"/>
      <c r="AC161" s="37"/>
      <c r="AD161" s="37"/>
      <c r="AE161" s="37"/>
      <c r="AT161" s="16" t="s">
        <v>201</v>
      </c>
      <c r="AU161" s="16" t="s">
        <v>90</v>
      </c>
    </row>
    <row r="162" s="2" customFormat="1">
      <c r="A162" s="37"/>
      <c r="B162" s="38"/>
      <c r="C162" s="39"/>
      <c r="D162" s="252" t="s">
        <v>203</v>
      </c>
      <c r="E162" s="39"/>
      <c r="F162" s="253" t="s">
        <v>492</v>
      </c>
      <c r="G162" s="39"/>
      <c r="H162" s="39"/>
      <c r="I162" s="249"/>
      <c r="J162" s="249"/>
      <c r="K162" s="39"/>
      <c r="L162" s="39"/>
      <c r="M162" s="43"/>
      <c r="N162" s="250"/>
      <c r="O162" s="251"/>
      <c r="P162" s="90"/>
      <c r="Q162" s="90"/>
      <c r="R162" s="90"/>
      <c r="S162" s="90"/>
      <c r="T162" s="90"/>
      <c r="U162" s="90"/>
      <c r="V162" s="90"/>
      <c r="W162" s="90"/>
      <c r="X162" s="91"/>
      <c r="Y162" s="37"/>
      <c r="Z162" s="37"/>
      <c r="AA162" s="37"/>
      <c r="AB162" s="37"/>
      <c r="AC162" s="37"/>
      <c r="AD162" s="37"/>
      <c r="AE162" s="37"/>
      <c r="AT162" s="16" t="s">
        <v>203</v>
      </c>
      <c r="AU162" s="16" t="s">
        <v>90</v>
      </c>
    </row>
    <row r="163" s="2" customFormat="1" ht="37.8" customHeight="1">
      <c r="A163" s="37"/>
      <c r="B163" s="38"/>
      <c r="C163" s="233" t="s">
        <v>283</v>
      </c>
      <c r="D163" s="233" t="s">
        <v>194</v>
      </c>
      <c r="E163" s="234" t="s">
        <v>493</v>
      </c>
      <c r="F163" s="235" t="s">
        <v>494</v>
      </c>
      <c r="G163" s="236" t="s">
        <v>271</v>
      </c>
      <c r="H163" s="237">
        <v>773.64400000000001</v>
      </c>
      <c r="I163" s="238"/>
      <c r="J163" s="238"/>
      <c r="K163" s="239">
        <f>ROUND(P163*H163,2)</f>
        <v>0</v>
      </c>
      <c r="L163" s="235" t="s">
        <v>198</v>
      </c>
      <c r="M163" s="43"/>
      <c r="N163" s="240" t="s">
        <v>1</v>
      </c>
      <c r="O163" s="241" t="s">
        <v>43</v>
      </c>
      <c r="P163" s="242">
        <f>I163+J163</f>
        <v>0</v>
      </c>
      <c r="Q163" s="242">
        <f>ROUND(I163*H163,2)</f>
        <v>0</v>
      </c>
      <c r="R163" s="242">
        <f>ROUND(J163*H163,2)</f>
        <v>0</v>
      </c>
      <c r="S163" s="90"/>
      <c r="T163" s="243">
        <f>S163*H163</f>
        <v>0</v>
      </c>
      <c r="U163" s="243">
        <v>0</v>
      </c>
      <c r="V163" s="243">
        <f>U163*H163</f>
        <v>0</v>
      </c>
      <c r="W163" s="243">
        <v>0</v>
      </c>
      <c r="X163" s="244">
        <f>W163*H163</f>
        <v>0</v>
      </c>
      <c r="Y163" s="37"/>
      <c r="Z163" s="37"/>
      <c r="AA163" s="37"/>
      <c r="AB163" s="37"/>
      <c r="AC163" s="37"/>
      <c r="AD163" s="37"/>
      <c r="AE163" s="37"/>
      <c r="AR163" s="245" t="s">
        <v>199</v>
      </c>
      <c r="AT163" s="245" t="s">
        <v>194</v>
      </c>
      <c r="AU163" s="245" t="s">
        <v>90</v>
      </c>
      <c r="AY163" s="16" t="s">
        <v>192</v>
      </c>
      <c r="BE163" s="246">
        <f>IF(O163="základní",K163,0)</f>
        <v>0</v>
      </c>
      <c r="BF163" s="246">
        <f>IF(O163="snížená",K163,0)</f>
        <v>0</v>
      </c>
      <c r="BG163" s="246">
        <f>IF(O163="zákl. přenesená",K163,0)</f>
        <v>0</v>
      </c>
      <c r="BH163" s="246">
        <f>IF(O163="sníž. přenesená",K163,0)</f>
        <v>0</v>
      </c>
      <c r="BI163" s="246">
        <f>IF(O163="nulová",K163,0)</f>
        <v>0</v>
      </c>
      <c r="BJ163" s="16" t="s">
        <v>88</v>
      </c>
      <c r="BK163" s="246">
        <f>ROUND(P163*H163,2)</f>
        <v>0</v>
      </c>
      <c r="BL163" s="16" t="s">
        <v>199</v>
      </c>
      <c r="BM163" s="245" t="s">
        <v>495</v>
      </c>
    </row>
    <row r="164" s="2" customFormat="1">
      <c r="A164" s="37"/>
      <c r="B164" s="38"/>
      <c r="C164" s="39"/>
      <c r="D164" s="247" t="s">
        <v>201</v>
      </c>
      <c r="E164" s="39"/>
      <c r="F164" s="248" t="s">
        <v>496</v>
      </c>
      <c r="G164" s="39"/>
      <c r="H164" s="39"/>
      <c r="I164" s="249"/>
      <c r="J164" s="249"/>
      <c r="K164" s="39"/>
      <c r="L164" s="39"/>
      <c r="M164" s="43"/>
      <c r="N164" s="250"/>
      <c r="O164" s="251"/>
      <c r="P164" s="90"/>
      <c r="Q164" s="90"/>
      <c r="R164" s="90"/>
      <c r="S164" s="90"/>
      <c r="T164" s="90"/>
      <c r="U164" s="90"/>
      <c r="V164" s="90"/>
      <c r="W164" s="90"/>
      <c r="X164" s="91"/>
      <c r="Y164" s="37"/>
      <c r="Z164" s="37"/>
      <c r="AA164" s="37"/>
      <c r="AB164" s="37"/>
      <c r="AC164" s="37"/>
      <c r="AD164" s="37"/>
      <c r="AE164" s="37"/>
      <c r="AT164" s="16" t="s">
        <v>201</v>
      </c>
      <c r="AU164" s="16" t="s">
        <v>90</v>
      </c>
    </row>
    <row r="165" s="2" customFormat="1">
      <c r="A165" s="37"/>
      <c r="B165" s="38"/>
      <c r="C165" s="39"/>
      <c r="D165" s="252" t="s">
        <v>203</v>
      </c>
      <c r="E165" s="39"/>
      <c r="F165" s="253" t="s">
        <v>492</v>
      </c>
      <c r="G165" s="39"/>
      <c r="H165" s="39"/>
      <c r="I165" s="249"/>
      <c r="J165" s="249"/>
      <c r="K165" s="39"/>
      <c r="L165" s="39"/>
      <c r="M165" s="43"/>
      <c r="N165" s="250"/>
      <c r="O165" s="251"/>
      <c r="P165" s="90"/>
      <c r="Q165" s="90"/>
      <c r="R165" s="90"/>
      <c r="S165" s="90"/>
      <c r="T165" s="90"/>
      <c r="U165" s="90"/>
      <c r="V165" s="90"/>
      <c r="W165" s="90"/>
      <c r="X165" s="91"/>
      <c r="Y165" s="37"/>
      <c r="Z165" s="37"/>
      <c r="AA165" s="37"/>
      <c r="AB165" s="37"/>
      <c r="AC165" s="37"/>
      <c r="AD165" s="37"/>
      <c r="AE165" s="37"/>
      <c r="AT165" s="16" t="s">
        <v>203</v>
      </c>
      <c r="AU165" s="16" t="s">
        <v>90</v>
      </c>
    </row>
    <row r="166" s="13" customFormat="1">
      <c r="A166" s="13"/>
      <c r="B166" s="254"/>
      <c r="C166" s="255"/>
      <c r="D166" s="252" t="s">
        <v>205</v>
      </c>
      <c r="E166" s="255"/>
      <c r="F166" s="257" t="s">
        <v>497</v>
      </c>
      <c r="G166" s="255"/>
      <c r="H166" s="258">
        <v>773.64400000000001</v>
      </c>
      <c r="I166" s="259"/>
      <c r="J166" s="259"/>
      <c r="K166" s="255"/>
      <c r="L166" s="255"/>
      <c r="M166" s="260"/>
      <c r="N166" s="261"/>
      <c r="O166" s="262"/>
      <c r="P166" s="262"/>
      <c r="Q166" s="262"/>
      <c r="R166" s="262"/>
      <c r="S166" s="262"/>
      <c r="T166" s="262"/>
      <c r="U166" s="262"/>
      <c r="V166" s="262"/>
      <c r="W166" s="262"/>
      <c r="X166" s="263"/>
      <c r="Y166" s="13"/>
      <c r="Z166" s="13"/>
      <c r="AA166" s="13"/>
      <c r="AB166" s="13"/>
      <c r="AC166" s="13"/>
      <c r="AD166" s="13"/>
      <c r="AE166" s="13"/>
      <c r="AT166" s="264" t="s">
        <v>205</v>
      </c>
      <c r="AU166" s="264" t="s">
        <v>90</v>
      </c>
      <c r="AV166" s="13" t="s">
        <v>90</v>
      </c>
      <c r="AW166" s="13" t="s">
        <v>4</v>
      </c>
      <c r="AX166" s="13" t="s">
        <v>88</v>
      </c>
      <c r="AY166" s="264" t="s">
        <v>192</v>
      </c>
    </row>
    <row r="167" s="2" customFormat="1" ht="44.25" customHeight="1">
      <c r="A167" s="37"/>
      <c r="B167" s="38"/>
      <c r="C167" s="233" t="s">
        <v>292</v>
      </c>
      <c r="D167" s="233" t="s">
        <v>194</v>
      </c>
      <c r="E167" s="234" t="s">
        <v>498</v>
      </c>
      <c r="F167" s="235" t="s">
        <v>499</v>
      </c>
      <c r="G167" s="236" t="s">
        <v>271</v>
      </c>
      <c r="H167" s="237">
        <v>111.40900000000001</v>
      </c>
      <c r="I167" s="238"/>
      <c r="J167" s="238"/>
      <c r="K167" s="239">
        <f>ROUND(P167*H167,2)</f>
        <v>0</v>
      </c>
      <c r="L167" s="235" t="s">
        <v>198</v>
      </c>
      <c r="M167" s="43"/>
      <c r="N167" s="240" t="s">
        <v>1</v>
      </c>
      <c r="O167" s="241" t="s">
        <v>43</v>
      </c>
      <c r="P167" s="242">
        <f>I167+J167</f>
        <v>0</v>
      </c>
      <c r="Q167" s="242">
        <f>ROUND(I167*H167,2)</f>
        <v>0</v>
      </c>
      <c r="R167" s="242">
        <f>ROUND(J167*H167,2)</f>
        <v>0</v>
      </c>
      <c r="S167" s="90"/>
      <c r="T167" s="243">
        <f>S167*H167</f>
        <v>0</v>
      </c>
      <c r="U167" s="243">
        <v>0</v>
      </c>
      <c r="V167" s="243">
        <f>U167*H167</f>
        <v>0</v>
      </c>
      <c r="W167" s="243">
        <v>0</v>
      </c>
      <c r="X167" s="244">
        <f>W167*H167</f>
        <v>0</v>
      </c>
      <c r="Y167" s="37"/>
      <c r="Z167" s="37"/>
      <c r="AA167" s="37"/>
      <c r="AB167" s="37"/>
      <c r="AC167" s="37"/>
      <c r="AD167" s="37"/>
      <c r="AE167" s="37"/>
      <c r="AR167" s="245" t="s">
        <v>199</v>
      </c>
      <c r="AT167" s="245" t="s">
        <v>194</v>
      </c>
      <c r="AU167" s="245" t="s">
        <v>90</v>
      </c>
      <c r="AY167" s="16" t="s">
        <v>192</v>
      </c>
      <c r="BE167" s="246">
        <f>IF(O167="základní",K167,0)</f>
        <v>0</v>
      </c>
      <c r="BF167" s="246">
        <f>IF(O167="snížená",K167,0)</f>
        <v>0</v>
      </c>
      <c r="BG167" s="246">
        <f>IF(O167="zákl. přenesená",K167,0)</f>
        <v>0</v>
      </c>
      <c r="BH167" s="246">
        <f>IF(O167="sníž. přenesená",K167,0)</f>
        <v>0</v>
      </c>
      <c r="BI167" s="246">
        <f>IF(O167="nulová",K167,0)</f>
        <v>0</v>
      </c>
      <c r="BJ167" s="16" t="s">
        <v>88</v>
      </c>
      <c r="BK167" s="246">
        <f>ROUND(P167*H167,2)</f>
        <v>0</v>
      </c>
      <c r="BL167" s="16" t="s">
        <v>199</v>
      </c>
      <c r="BM167" s="245" t="s">
        <v>500</v>
      </c>
    </row>
    <row r="168" s="2" customFormat="1">
      <c r="A168" s="37"/>
      <c r="B168" s="38"/>
      <c r="C168" s="39"/>
      <c r="D168" s="247" t="s">
        <v>201</v>
      </c>
      <c r="E168" s="39"/>
      <c r="F168" s="248" t="s">
        <v>501</v>
      </c>
      <c r="G168" s="39"/>
      <c r="H168" s="39"/>
      <c r="I168" s="249"/>
      <c r="J168" s="249"/>
      <c r="K168" s="39"/>
      <c r="L168" s="39"/>
      <c r="M168" s="43"/>
      <c r="N168" s="250"/>
      <c r="O168" s="251"/>
      <c r="P168" s="90"/>
      <c r="Q168" s="90"/>
      <c r="R168" s="90"/>
      <c r="S168" s="90"/>
      <c r="T168" s="90"/>
      <c r="U168" s="90"/>
      <c r="V168" s="90"/>
      <c r="W168" s="90"/>
      <c r="X168" s="91"/>
      <c r="Y168" s="37"/>
      <c r="Z168" s="37"/>
      <c r="AA168" s="37"/>
      <c r="AB168" s="37"/>
      <c r="AC168" s="37"/>
      <c r="AD168" s="37"/>
      <c r="AE168" s="37"/>
      <c r="AT168" s="16" t="s">
        <v>201</v>
      </c>
      <c r="AU168" s="16" t="s">
        <v>90</v>
      </c>
    </row>
    <row r="169" s="2" customFormat="1">
      <c r="A169" s="37"/>
      <c r="B169" s="38"/>
      <c r="C169" s="39"/>
      <c r="D169" s="252" t="s">
        <v>203</v>
      </c>
      <c r="E169" s="39"/>
      <c r="F169" s="253" t="s">
        <v>502</v>
      </c>
      <c r="G169" s="39"/>
      <c r="H169" s="39"/>
      <c r="I169" s="249"/>
      <c r="J169" s="249"/>
      <c r="K169" s="39"/>
      <c r="L169" s="39"/>
      <c r="M169" s="43"/>
      <c r="N169" s="250"/>
      <c r="O169" s="251"/>
      <c r="P169" s="90"/>
      <c r="Q169" s="90"/>
      <c r="R169" s="90"/>
      <c r="S169" s="90"/>
      <c r="T169" s="90"/>
      <c r="U169" s="90"/>
      <c r="V169" s="90"/>
      <c r="W169" s="90"/>
      <c r="X169" s="91"/>
      <c r="Y169" s="37"/>
      <c r="Z169" s="37"/>
      <c r="AA169" s="37"/>
      <c r="AB169" s="37"/>
      <c r="AC169" s="37"/>
      <c r="AD169" s="37"/>
      <c r="AE169" s="37"/>
      <c r="AT169" s="16" t="s">
        <v>203</v>
      </c>
      <c r="AU169" s="16" t="s">
        <v>90</v>
      </c>
    </row>
    <row r="170" s="13" customFormat="1">
      <c r="A170" s="13"/>
      <c r="B170" s="254"/>
      <c r="C170" s="255"/>
      <c r="D170" s="252" t="s">
        <v>205</v>
      </c>
      <c r="E170" s="256" t="s">
        <v>1</v>
      </c>
      <c r="F170" s="257" t="s">
        <v>503</v>
      </c>
      <c r="G170" s="255"/>
      <c r="H170" s="258">
        <v>111.40900000000001</v>
      </c>
      <c r="I170" s="259"/>
      <c r="J170" s="259"/>
      <c r="K170" s="255"/>
      <c r="L170" s="255"/>
      <c r="M170" s="260"/>
      <c r="N170" s="261"/>
      <c r="O170" s="262"/>
      <c r="P170" s="262"/>
      <c r="Q170" s="262"/>
      <c r="R170" s="262"/>
      <c r="S170" s="262"/>
      <c r="T170" s="262"/>
      <c r="U170" s="262"/>
      <c r="V170" s="262"/>
      <c r="W170" s="262"/>
      <c r="X170" s="263"/>
      <c r="Y170" s="13"/>
      <c r="Z170" s="13"/>
      <c r="AA170" s="13"/>
      <c r="AB170" s="13"/>
      <c r="AC170" s="13"/>
      <c r="AD170" s="13"/>
      <c r="AE170" s="13"/>
      <c r="AT170" s="264" t="s">
        <v>205</v>
      </c>
      <c r="AU170" s="264" t="s">
        <v>90</v>
      </c>
      <c r="AV170" s="13" t="s">
        <v>90</v>
      </c>
      <c r="AW170" s="13" t="s">
        <v>5</v>
      </c>
      <c r="AX170" s="13" t="s">
        <v>88</v>
      </c>
      <c r="AY170" s="264" t="s">
        <v>192</v>
      </c>
    </row>
    <row r="171" s="2" customFormat="1" ht="44.25" customHeight="1">
      <c r="A171" s="37"/>
      <c r="B171" s="38"/>
      <c r="C171" s="233" t="s">
        <v>299</v>
      </c>
      <c r="D171" s="233" t="s">
        <v>194</v>
      </c>
      <c r="E171" s="234" t="s">
        <v>504</v>
      </c>
      <c r="F171" s="235" t="s">
        <v>505</v>
      </c>
      <c r="G171" s="236" t="s">
        <v>271</v>
      </c>
      <c r="H171" s="237">
        <v>28.007999999999999</v>
      </c>
      <c r="I171" s="238"/>
      <c r="J171" s="238"/>
      <c r="K171" s="239">
        <f>ROUND(P171*H171,2)</f>
        <v>0</v>
      </c>
      <c r="L171" s="235" t="s">
        <v>198</v>
      </c>
      <c r="M171" s="43"/>
      <c r="N171" s="240" t="s">
        <v>1</v>
      </c>
      <c r="O171" s="241" t="s">
        <v>43</v>
      </c>
      <c r="P171" s="242">
        <f>I171+J171</f>
        <v>0</v>
      </c>
      <c r="Q171" s="242">
        <f>ROUND(I171*H171,2)</f>
        <v>0</v>
      </c>
      <c r="R171" s="242">
        <f>ROUND(J171*H171,2)</f>
        <v>0</v>
      </c>
      <c r="S171" s="90"/>
      <c r="T171" s="243">
        <f>S171*H171</f>
        <v>0</v>
      </c>
      <c r="U171" s="243">
        <v>0</v>
      </c>
      <c r="V171" s="243">
        <f>U171*H171</f>
        <v>0</v>
      </c>
      <c r="W171" s="243">
        <v>0</v>
      </c>
      <c r="X171" s="244">
        <f>W171*H171</f>
        <v>0</v>
      </c>
      <c r="Y171" s="37"/>
      <c r="Z171" s="37"/>
      <c r="AA171" s="37"/>
      <c r="AB171" s="37"/>
      <c r="AC171" s="37"/>
      <c r="AD171" s="37"/>
      <c r="AE171" s="37"/>
      <c r="AR171" s="245" t="s">
        <v>199</v>
      </c>
      <c r="AT171" s="245" t="s">
        <v>194</v>
      </c>
      <c r="AU171" s="245" t="s">
        <v>90</v>
      </c>
      <c r="AY171" s="16" t="s">
        <v>192</v>
      </c>
      <c r="BE171" s="246">
        <f>IF(O171="základní",K171,0)</f>
        <v>0</v>
      </c>
      <c r="BF171" s="246">
        <f>IF(O171="snížená",K171,0)</f>
        <v>0</v>
      </c>
      <c r="BG171" s="246">
        <f>IF(O171="zákl. přenesená",K171,0)</f>
        <v>0</v>
      </c>
      <c r="BH171" s="246">
        <f>IF(O171="sníž. přenesená",K171,0)</f>
        <v>0</v>
      </c>
      <c r="BI171" s="246">
        <f>IF(O171="nulová",K171,0)</f>
        <v>0</v>
      </c>
      <c r="BJ171" s="16" t="s">
        <v>88</v>
      </c>
      <c r="BK171" s="246">
        <f>ROUND(P171*H171,2)</f>
        <v>0</v>
      </c>
      <c r="BL171" s="16" t="s">
        <v>199</v>
      </c>
      <c r="BM171" s="245" t="s">
        <v>506</v>
      </c>
    </row>
    <row r="172" s="2" customFormat="1">
      <c r="A172" s="37"/>
      <c r="B172" s="38"/>
      <c r="C172" s="39"/>
      <c r="D172" s="247" t="s">
        <v>201</v>
      </c>
      <c r="E172" s="39"/>
      <c r="F172" s="248" t="s">
        <v>507</v>
      </c>
      <c r="G172" s="39"/>
      <c r="H172" s="39"/>
      <c r="I172" s="249"/>
      <c r="J172" s="249"/>
      <c r="K172" s="39"/>
      <c r="L172" s="39"/>
      <c r="M172" s="43"/>
      <c r="N172" s="250"/>
      <c r="O172" s="251"/>
      <c r="P172" s="90"/>
      <c r="Q172" s="90"/>
      <c r="R172" s="90"/>
      <c r="S172" s="90"/>
      <c r="T172" s="90"/>
      <c r="U172" s="90"/>
      <c r="V172" s="90"/>
      <c r="W172" s="90"/>
      <c r="X172" s="91"/>
      <c r="Y172" s="37"/>
      <c r="Z172" s="37"/>
      <c r="AA172" s="37"/>
      <c r="AB172" s="37"/>
      <c r="AC172" s="37"/>
      <c r="AD172" s="37"/>
      <c r="AE172" s="37"/>
      <c r="AT172" s="16" t="s">
        <v>201</v>
      </c>
      <c r="AU172" s="16" t="s">
        <v>90</v>
      </c>
    </row>
    <row r="173" s="2" customFormat="1">
      <c r="A173" s="37"/>
      <c r="B173" s="38"/>
      <c r="C173" s="39"/>
      <c r="D173" s="252" t="s">
        <v>203</v>
      </c>
      <c r="E173" s="39"/>
      <c r="F173" s="253" t="s">
        <v>502</v>
      </c>
      <c r="G173" s="39"/>
      <c r="H173" s="39"/>
      <c r="I173" s="249"/>
      <c r="J173" s="249"/>
      <c r="K173" s="39"/>
      <c r="L173" s="39"/>
      <c r="M173" s="43"/>
      <c r="N173" s="250"/>
      <c r="O173" s="251"/>
      <c r="P173" s="90"/>
      <c r="Q173" s="90"/>
      <c r="R173" s="90"/>
      <c r="S173" s="90"/>
      <c r="T173" s="90"/>
      <c r="U173" s="90"/>
      <c r="V173" s="90"/>
      <c r="W173" s="90"/>
      <c r="X173" s="91"/>
      <c r="Y173" s="37"/>
      <c r="Z173" s="37"/>
      <c r="AA173" s="37"/>
      <c r="AB173" s="37"/>
      <c r="AC173" s="37"/>
      <c r="AD173" s="37"/>
      <c r="AE173" s="37"/>
      <c r="AT173" s="16" t="s">
        <v>203</v>
      </c>
      <c r="AU173" s="16" t="s">
        <v>90</v>
      </c>
    </row>
    <row r="174" s="13" customFormat="1">
      <c r="A174" s="13"/>
      <c r="B174" s="254"/>
      <c r="C174" s="255"/>
      <c r="D174" s="252" t="s">
        <v>205</v>
      </c>
      <c r="E174" s="256" t="s">
        <v>1</v>
      </c>
      <c r="F174" s="257" t="s">
        <v>508</v>
      </c>
      <c r="G174" s="255"/>
      <c r="H174" s="258">
        <v>28.007999999999999</v>
      </c>
      <c r="I174" s="259"/>
      <c r="J174" s="259"/>
      <c r="K174" s="255"/>
      <c r="L174" s="255"/>
      <c r="M174" s="260"/>
      <c r="N174" s="261"/>
      <c r="O174" s="262"/>
      <c r="P174" s="262"/>
      <c r="Q174" s="262"/>
      <c r="R174" s="262"/>
      <c r="S174" s="262"/>
      <c r="T174" s="262"/>
      <c r="U174" s="262"/>
      <c r="V174" s="262"/>
      <c r="W174" s="262"/>
      <c r="X174" s="263"/>
      <c r="Y174" s="13"/>
      <c r="Z174" s="13"/>
      <c r="AA174" s="13"/>
      <c r="AB174" s="13"/>
      <c r="AC174" s="13"/>
      <c r="AD174" s="13"/>
      <c r="AE174" s="13"/>
      <c r="AT174" s="264" t="s">
        <v>205</v>
      </c>
      <c r="AU174" s="264" t="s">
        <v>90</v>
      </c>
      <c r="AV174" s="13" t="s">
        <v>90</v>
      </c>
      <c r="AW174" s="13" t="s">
        <v>5</v>
      </c>
      <c r="AX174" s="13" t="s">
        <v>88</v>
      </c>
      <c r="AY174" s="264" t="s">
        <v>192</v>
      </c>
    </row>
    <row r="175" s="2" customFormat="1" ht="44.25" customHeight="1">
      <c r="A175" s="37"/>
      <c r="B175" s="38"/>
      <c r="C175" s="233" t="s">
        <v>287</v>
      </c>
      <c r="D175" s="233" t="s">
        <v>194</v>
      </c>
      <c r="E175" s="234" t="s">
        <v>509</v>
      </c>
      <c r="F175" s="235" t="s">
        <v>510</v>
      </c>
      <c r="G175" s="236" t="s">
        <v>271</v>
      </c>
      <c r="H175" s="237">
        <v>53.994</v>
      </c>
      <c r="I175" s="238"/>
      <c r="J175" s="238"/>
      <c r="K175" s="239">
        <f>ROUND(P175*H175,2)</f>
        <v>0</v>
      </c>
      <c r="L175" s="235" t="s">
        <v>198</v>
      </c>
      <c r="M175" s="43"/>
      <c r="N175" s="240" t="s">
        <v>1</v>
      </c>
      <c r="O175" s="241" t="s">
        <v>43</v>
      </c>
      <c r="P175" s="242">
        <f>I175+J175</f>
        <v>0</v>
      </c>
      <c r="Q175" s="242">
        <f>ROUND(I175*H175,2)</f>
        <v>0</v>
      </c>
      <c r="R175" s="242">
        <f>ROUND(J175*H175,2)</f>
        <v>0</v>
      </c>
      <c r="S175" s="90"/>
      <c r="T175" s="243">
        <f>S175*H175</f>
        <v>0</v>
      </c>
      <c r="U175" s="243">
        <v>0</v>
      </c>
      <c r="V175" s="243">
        <f>U175*H175</f>
        <v>0</v>
      </c>
      <c r="W175" s="243">
        <v>0</v>
      </c>
      <c r="X175" s="244">
        <f>W175*H175</f>
        <v>0</v>
      </c>
      <c r="Y175" s="37"/>
      <c r="Z175" s="37"/>
      <c r="AA175" s="37"/>
      <c r="AB175" s="37"/>
      <c r="AC175" s="37"/>
      <c r="AD175" s="37"/>
      <c r="AE175" s="37"/>
      <c r="AR175" s="245" t="s">
        <v>199</v>
      </c>
      <c r="AT175" s="245" t="s">
        <v>194</v>
      </c>
      <c r="AU175" s="245" t="s">
        <v>90</v>
      </c>
      <c r="AY175" s="16" t="s">
        <v>192</v>
      </c>
      <c r="BE175" s="246">
        <f>IF(O175="základní",K175,0)</f>
        <v>0</v>
      </c>
      <c r="BF175" s="246">
        <f>IF(O175="snížená",K175,0)</f>
        <v>0</v>
      </c>
      <c r="BG175" s="246">
        <f>IF(O175="zákl. přenesená",K175,0)</f>
        <v>0</v>
      </c>
      <c r="BH175" s="246">
        <f>IF(O175="sníž. přenesená",K175,0)</f>
        <v>0</v>
      </c>
      <c r="BI175" s="246">
        <f>IF(O175="nulová",K175,0)</f>
        <v>0</v>
      </c>
      <c r="BJ175" s="16" t="s">
        <v>88</v>
      </c>
      <c r="BK175" s="246">
        <f>ROUND(P175*H175,2)</f>
        <v>0</v>
      </c>
      <c r="BL175" s="16" t="s">
        <v>199</v>
      </c>
      <c r="BM175" s="245" t="s">
        <v>511</v>
      </c>
    </row>
    <row r="176" s="2" customFormat="1">
      <c r="A176" s="37"/>
      <c r="B176" s="38"/>
      <c r="C176" s="39"/>
      <c r="D176" s="247" t="s">
        <v>201</v>
      </c>
      <c r="E176" s="39"/>
      <c r="F176" s="248" t="s">
        <v>512</v>
      </c>
      <c r="G176" s="39"/>
      <c r="H176" s="39"/>
      <c r="I176" s="249"/>
      <c r="J176" s="249"/>
      <c r="K176" s="39"/>
      <c r="L176" s="39"/>
      <c r="M176" s="43"/>
      <c r="N176" s="250"/>
      <c r="O176" s="251"/>
      <c r="P176" s="90"/>
      <c r="Q176" s="90"/>
      <c r="R176" s="90"/>
      <c r="S176" s="90"/>
      <c r="T176" s="90"/>
      <c r="U176" s="90"/>
      <c r="V176" s="90"/>
      <c r="W176" s="90"/>
      <c r="X176" s="91"/>
      <c r="Y176" s="37"/>
      <c r="Z176" s="37"/>
      <c r="AA176" s="37"/>
      <c r="AB176" s="37"/>
      <c r="AC176" s="37"/>
      <c r="AD176" s="37"/>
      <c r="AE176" s="37"/>
      <c r="AT176" s="16" t="s">
        <v>201</v>
      </c>
      <c r="AU176" s="16" t="s">
        <v>90</v>
      </c>
    </row>
    <row r="177" s="2" customFormat="1">
      <c r="A177" s="37"/>
      <c r="B177" s="38"/>
      <c r="C177" s="39"/>
      <c r="D177" s="252" t="s">
        <v>203</v>
      </c>
      <c r="E177" s="39"/>
      <c r="F177" s="253" t="s">
        <v>502</v>
      </c>
      <c r="G177" s="39"/>
      <c r="H177" s="39"/>
      <c r="I177" s="249"/>
      <c r="J177" s="249"/>
      <c r="K177" s="39"/>
      <c r="L177" s="39"/>
      <c r="M177" s="43"/>
      <c r="N177" s="250"/>
      <c r="O177" s="251"/>
      <c r="P177" s="90"/>
      <c r="Q177" s="90"/>
      <c r="R177" s="90"/>
      <c r="S177" s="90"/>
      <c r="T177" s="90"/>
      <c r="U177" s="90"/>
      <c r="V177" s="90"/>
      <c r="W177" s="90"/>
      <c r="X177" s="91"/>
      <c r="Y177" s="37"/>
      <c r="Z177" s="37"/>
      <c r="AA177" s="37"/>
      <c r="AB177" s="37"/>
      <c r="AC177" s="37"/>
      <c r="AD177" s="37"/>
      <c r="AE177" s="37"/>
      <c r="AT177" s="16" t="s">
        <v>203</v>
      </c>
      <c r="AU177" s="16" t="s">
        <v>90</v>
      </c>
    </row>
    <row r="178" s="13" customFormat="1">
      <c r="A178" s="13"/>
      <c r="B178" s="254"/>
      <c r="C178" s="255"/>
      <c r="D178" s="252" t="s">
        <v>205</v>
      </c>
      <c r="E178" s="256" t="s">
        <v>1</v>
      </c>
      <c r="F178" s="257" t="s">
        <v>513</v>
      </c>
      <c r="G178" s="255"/>
      <c r="H178" s="258">
        <v>53.994</v>
      </c>
      <c r="I178" s="259"/>
      <c r="J178" s="259"/>
      <c r="K178" s="255"/>
      <c r="L178" s="255"/>
      <c r="M178" s="260"/>
      <c r="N178" s="290"/>
      <c r="O178" s="291"/>
      <c r="P178" s="291"/>
      <c r="Q178" s="291"/>
      <c r="R178" s="291"/>
      <c r="S178" s="291"/>
      <c r="T178" s="291"/>
      <c r="U178" s="291"/>
      <c r="V178" s="291"/>
      <c r="W178" s="291"/>
      <c r="X178" s="292"/>
      <c r="Y178" s="13"/>
      <c r="Z178" s="13"/>
      <c r="AA178" s="13"/>
      <c r="AB178" s="13"/>
      <c r="AC178" s="13"/>
      <c r="AD178" s="13"/>
      <c r="AE178" s="13"/>
      <c r="AT178" s="264" t="s">
        <v>205</v>
      </c>
      <c r="AU178" s="264" t="s">
        <v>90</v>
      </c>
      <c r="AV178" s="13" t="s">
        <v>90</v>
      </c>
      <c r="AW178" s="13" t="s">
        <v>5</v>
      </c>
      <c r="AX178" s="13" t="s">
        <v>88</v>
      </c>
      <c r="AY178" s="264" t="s">
        <v>192</v>
      </c>
    </row>
    <row r="179" s="2" customFormat="1" ht="6.96" customHeight="1">
      <c r="A179" s="37"/>
      <c r="B179" s="65"/>
      <c r="C179" s="66"/>
      <c r="D179" s="66"/>
      <c r="E179" s="66"/>
      <c r="F179" s="66"/>
      <c r="G179" s="66"/>
      <c r="H179" s="66"/>
      <c r="I179" s="66"/>
      <c r="J179" s="66"/>
      <c r="K179" s="66"/>
      <c r="L179" s="66"/>
      <c r="M179" s="43"/>
      <c r="N179" s="37"/>
      <c r="P179" s="37"/>
      <c r="Q179" s="37"/>
      <c r="R179" s="37"/>
      <c r="S179" s="37"/>
      <c r="T179" s="37"/>
      <c r="U179" s="37"/>
      <c r="V179" s="37"/>
      <c r="W179" s="37"/>
      <c r="X179" s="37"/>
      <c r="Y179" s="37"/>
      <c r="Z179" s="37"/>
      <c r="AA179" s="37"/>
      <c r="AB179" s="37"/>
      <c r="AC179" s="37"/>
      <c r="AD179" s="37"/>
      <c r="AE179" s="37"/>
    </row>
  </sheetData>
  <sheetProtection sheet="1" autoFilter="0" formatColumns="0" formatRows="0" objects="1" scenarios="1" spinCount="100000" saltValue="2Q70LDuTyBQ0otbkFEuObQ7I3fecTLSkEEpLyQnmh8I6YuDwJWiPYGEDvUtrpErnk57YvDiH/5sFNvrxj/odbA==" hashValue="oaWLN6O2HG4zAOyYTaMl9pGHHFMsguG6DGWnk8CVkB+bsjLZcbbPC3DUoGcfp3nrPYJU1BTtIOBmeYIWhcF8bg==" algorithmName="SHA-512" password="CC35"/>
  <autoFilter ref="C123:L178"/>
  <mergeCells count="12">
    <mergeCell ref="E7:H7"/>
    <mergeCell ref="E9:H9"/>
    <mergeCell ref="E11:H11"/>
    <mergeCell ref="E20:H20"/>
    <mergeCell ref="E29:H29"/>
    <mergeCell ref="E85:H85"/>
    <mergeCell ref="E87:H87"/>
    <mergeCell ref="E89:H89"/>
    <mergeCell ref="E112:H112"/>
    <mergeCell ref="E114:H114"/>
    <mergeCell ref="E116:H116"/>
    <mergeCell ref="M2:Z2"/>
  </mergeCells>
  <hyperlinks>
    <hyperlink ref="F128" r:id="rId1" display="https://podminky.urs.cz/item/CS_URS_2024_02/113107311"/>
    <hyperlink ref="F132" r:id="rId2" display="https://podminky.urs.cz/item/CS_URS_2024_02/113107321"/>
    <hyperlink ref="F136" r:id="rId3" display="https://podminky.urs.cz/item/CS_URS_2024_02/113107330"/>
    <hyperlink ref="F140" r:id="rId4" display="https://podminky.urs.cz/item/CS_URS_2024_02/113107331"/>
    <hyperlink ref="F144" r:id="rId5" display="https://podminky.urs.cz/item/CS_URS_2024_02/113107341"/>
    <hyperlink ref="F148" r:id="rId6" display="https://podminky.urs.cz/item/CS_URS_2024_02/113202111"/>
    <hyperlink ref="F152" r:id="rId7" display="https://podminky.urs.cz/item/CS_URS_2024_02/174151101"/>
    <hyperlink ref="F161" r:id="rId8" display="https://podminky.urs.cz/item/CS_URS_2024_02/997221561"/>
    <hyperlink ref="F164" r:id="rId9" display="https://podminky.urs.cz/item/CS_URS_2024_02/997221569"/>
    <hyperlink ref="F168" r:id="rId10" display="https://podminky.urs.cz/item/CS_URS_2024_02/997221615"/>
    <hyperlink ref="F172" r:id="rId11" display="https://podminky.urs.cz/item/CS_URS_2024_02/997221645"/>
    <hyperlink ref="F176" r:id="rId12" display="https://podminky.urs.cz/item/CS_URS_2024_02/997221655"/>
  </hyperlinks>
  <pageMargins left="0.39375" right="0.39375" top="0.39375" bottom="0.39375" header="0" footer="0"/>
  <pageSetup paperSize="9" orientation="portrait" blackAndWhite="1" fitToHeight="100"/>
  <headerFooter>
    <oddFooter>&amp;CStrana &amp;P z &amp;N</oddFooter>
  </headerFooter>
  <drawing r:id="rId13"/>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104</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c r="B8" s="19"/>
      <c r="D8" s="155" t="s">
        <v>151</v>
      </c>
      <c r="M8" s="19"/>
    </row>
    <row r="9" s="1" customFormat="1" ht="16.5" customHeight="1">
      <c r="B9" s="19"/>
      <c r="E9" s="156" t="s">
        <v>440</v>
      </c>
      <c r="F9" s="1"/>
      <c r="G9" s="1"/>
      <c r="H9" s="1"/>
      <c r="M9" s="19"/>
    </row>
    <row r="10" s="1" customFormat="1" ht="12" customHeight="1">
      <c r="B10" s="19"/>
      <c r="D10" s="155" t="s">
        <v>441</v>
      </c>
      <c r="M10" s="19"/>
    </row>
    <row r="11" s="2" customFormat="1" ht="16.5" customHeight="1">
      <c r="A11" s="37"/>
      <c r="B11" s="43"/>
      <c r="C11" s="37"/>
      <c r="D11" s="37"/>
      <c r="E11" s="168" t="s">
        <v>514</v>
      </c>
      <c r="F11" s="37"/>
      <c r="G11" s="37"/>
      <c r="H11" s="37"/>
      <c r="I11" s="37"/>
      <c r="J11" s="37"/>
      <c r="K11" s="37"/>
      <c r="L11" s="37"/>
      <c r="M11" s="62"/>
      <c r="S11" s="37"/>
      <c r="T11" s="37"/>
      <c r="U11" s="37"/>
      <c r="V11" s="37"/>
      <c r="W11" s="37"/>
      <c r="X11" s="37"/>
      <c r="Y11" s="37"/>
      <c r="Z11" s="37"/>
      <c r="AA11" s="37"/>
      <c r="AB11" s="37"/>
      <c r="AC11" s="37"/>
      <c r="AD11" s="37"/>
      <c r="AE11" s="37"/>
    </row>
    <row r="12" s="2" customFormat="1" ht="12" customHeight="1">
      <c r="A12" s="37"/>
      <c r="B12" s="43"/>
      <c r="C12" s="37"/>
      <c r="D12" s="155" t="s">
        <v>515</v>
      </c>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6.5" customHeight="1">
      <c r="A13" s="37"/>
      <c r="B13" s="43"/>
      <c r="C13" s="37"/>
      <c r="D13" s="37"/>
      <c r="E13" s="157" t="s">
        <v>516</v>
      </c>
      <c r="F13" s="37"/>
      <c r="G13" s="37"/>
      <c r="H13" s="37"/>
      <c r="I13" s="37"/>
      <c r="J13" s="37"/>
      <c r="K13" s="37"/>
      <c r="L13" s="37"/>
      <c r="M13" s="62"/>
      <c r="S13" s="37"/>
      <c r="T13" s="37"/>
      <c r="U13" s="37"/>
      <c r="V13" s="37"/>
      <c r="W13" s="37"/>
      <c r="X13" s="37"/>
      <c r="Y13" s="37"/>
      <c r="Z13" s="37"/>
      <c r="AA13" s="37"/>
      <c r="AB13" s="37"/>
      <c r="AC13" s="37"/>
      <c r="AD13" s="37"/>
      <c r="AE13" s="37"/>
    </row>
    <row r="14" s="2" customFormat="1">
      <c r="A14" s="37"/>
      <c r="B14" s="43"/>
      <c r="C14" s="37"/>
      <c r="D14" s="37"/>
      <c r="E14" s="37"/>
      <c r="F14" s="37"/>
      <c r="G14" s="37"/>
      <c r="H14" s="37"/>
      <c r="I14" s="37"/>
      <c r="J14" s="37"/>
      <c r="K14" s="37"/>
      <c r="L14" s="37"/>
      <c r="M14" s="62"/>
      <c r="S14" s="37"/>
      <c r="T14" s="37"/>
      <c r="U14" s="37"/>
      <c r="V14" s="37"/>
      <c r="W14" s="37"/>
      <c r="X14" s="37"/>
      <c r="Y14" s="37"/>
      <c r="Z14" s="37"/>
      <c r="AA14" s="37"/>
      <c r="AB14" s="37"/>
      <c r="AC14" s="37"/>
      <c r="AD14" s="37"/>
      <c r="AE14" s="37"/>
    </row>
    <row r="15" s="2" customFormat="1" ht="12" customHeight="1">
      <c r="A15" s="37"/>
      <c r="B15" s="43"/>
      <c r="C15" s="37"/>
      <c r="D15" s="155" t="s">
        <v>19</v>
      </c>
      <c r="E15" s="37"/>
      <c r="F15" s="143" t="s">
        <v>1</v>
      </c>
      <c r="G15" s="37"/>
      <c r="H15" s="37"/>
      <c r="I15" s="155" t="s">
        <v>20</v>
      </c>
      <c r="J15" s="143" t="s">
        <v>1</v>
      </c>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21</v>
      </c>
      <c r="E16" s="37"/>
      <c r="F16" s="143" t="s">
        <v>22</v>
      </c>
      <c r="G16" s="37"/>
      <c r="H16" s="37"/>
      <c r="I16" s="155" t="s">
        <v>23</v>
      </c>
      <c r="J16" s="158" t="str">
        <f>'Rekapitulace stavby'!AN8</f>
        <v>28. 8. 2024</v>
      </c>
      <c r="K16" s="37"/>
      <c r="L16" s="37"/>
      <c r="M16" s="62"/>
      <c r="S16" s="37"/>
      <c r="T16" s="37"/>
      <c r="U16" s="37"/>
      <c r="V16" s="37"/>
      <c r="W16" s="37"/>
      <c r="X16" s="37"/>
      <c r="Y16" s="37"/>
      <c r="Z16" s="37"/>
      <c r="AA16" s="37"/>
      <c r="AB16" s="37"/>
      <c r="AC16" s="37"/>
      <c r="AD16" s="37"/>
      <c r="AE16" s="37"/>
    </row>
    <row r="17" s="2" customFormat="1" ht="10.8" customHeight="1">
      <c r="A17" s="37"/>
      <c r="B17" s="43"/>
      <c r="C17" s="37"/>
      <c r="D17" s="37"/>
      <c r="E17" s="37"/>
      <c r="F17" s="37"/>
      <c r="G17" s="37"/>
      <c r="H17" s="37"/>
      <c r="I17" s="37"/>
      <c r="J17" s="37"/>
      <c r="K17" s="37"/>
      <c r="L17" s="37"/>
      <c r="M17" s="62"/>
      <c r="S17" s="37"/>
      <c r="T17" s="37"/>
      <c r="U17" s="37"/>
      <c r="V17" s="37"/>
      <c r="W17" s="37"/>
      <c r="X17" s="37"/>
      <c r="Y17" s="37"/>
      <c r="Z17" s="37"/>
      <c r="AA17" s="37"/>
      <c r="AB17" s="37"/>
      <c r="AC17" s="37"/>
      <c r="AD17" s="37"/>
      <c r="AE17" s="37"/>
    </row>
    <row r="18" s="2" customFormat="1" ht="12" customHeight="1">
      <c r="A18" s="37"/>
      <c r="B18" s="43"/>
      <c r="C18" s="37"/>
      <c r="D18" s="155" t="s">
        <v>25</v>
      </c>
      <c r="E18" s="37"/>
      <c r="F18" s="37"/>
      <c r="G18" s="37"/>
      <c r="H18" s="37"/>
      <c r="I18" s="155" t="s">
        <v>26</v>
      </c>
      <c r="J18" s="143" t="s">
        <v>27</v>
      </c>
      <c r="K18" s="37"/>
      <c r="L18" s="37"/>
      <c r="M18" s="62"/>
      <c r="S18" s="37"/>
      <c r="T18" s="37"/>
      <c r="U18" s="37"/>
      <c r="V18" s="37"/>
      <c r="W18" s="37"/>
      <c r="X18" s="37"/>
      <c r="Y18" s="37"/>
      <c r="Z18" s="37"/>
      <c r="AA18" s="37"/>
      <c r="AB18" s="37"/>
      <c r="AC18" s="37"/>
      <c r="AD18" s="37"/>
      <c r="AE18" s="37"/>
    </row>
    <row r="19" s="2" customFormat="1" ht="18" customHeight="1">
      <c r="A19" s="37"/>
      <c r="B19" s="43"/>
      <c r="C19" s="37"/>
      <c r="D19" s="37"/>
      <c r="E19" s="143" t="s">
        <v>28</v>
      </c>
      <c r="F19" s="37"/>
      <c r="G19" s="37"/>
      <c r="H19" s="37"/>
      <c r="I19" s="155" t="s">
        <v>29</v>
      </c>
      <c r="J19" s="143" t="s">
        <v>1</v>
      </c>
      <c r="K19" s="37"/>
      <c r="L19" s="37"/>
      <c r="M19" s="62"/>
      <c r="S19" s="37"/>
      <c r="T19" s="37"/>
      <c r="U19" s="37"/>
      <c r="V19" s="37"/>
      <c r="W19" s="37"/>
      <c r="X19" s="37"/>
      <c r="Y19" s="37"/>
      <c r="Z19" s="37"/>
      <c r="AA19" s="37"/>
      <c r="AB19" s="37"/>
      <c r="AC19" s="37"/>
      <c r="AD19" s="37"/>
      <c r="AE19" s="37"/>
    </row>
    <row r="20" s="2" customFormat="1" ht="6.96" customHeight="1">
      <c r="A20" s="37"/>
      <c r="B20" s="43"/>
      <c r="C20" s="37"/>
      <c r="D20" s="37"/>
      <c r="E20" s="37"/>
      <c r="F20" s="37"/>
      <c r="G20" s="37"/>
      <c r="H20" s="37"/>
      <c r="I20" s="37"/>
      <c r="J20" s="37"/>
      <c r="K20" s="37"/>
      <c r="L20" s="37"/>
      <c r="M20" s="62"/>
      <c r="S20" s="37"/>
      <c r="T20" s="37"/>
      <c r="U20" s="37"/>
      <c r="V20" s="37"/>
      <c r="W20" s="37"/>
      <c r="X20" s="37"/>
      <c r="Y20" s="37"/>
      <c r="Z20" s="37"/>
      <c r="AA20" s="37"/>
      <c r="AB20" s="37"/>
      <c r="AC20" s="37"/>
      <c r="AD20" s="37"/>
      <c r="AE20" s="37"/>
    </row>
    <row r="21" s="2" customFormat="1" ht="12" customHeight="1">
      <c r="A21" s="37"/>
      <c r="B21" s="43"/>
      <c r="C21" s="37"/>
      <c r="D21" s="155" t="s">
        <v>30</v>
      </c>
      <c r="E21" s="37"/>
      <c r="F21" s="37"/>
      <c r="G21" s="37"/>
      <c r="H21" s="37"/>
      <c r="I21" s="155" t="s">
        <v>26</v>
      </c>
      <c r="J21" s="32" t="str">
        <f>'Rekapitulace stavby'!AN13</f>
        <v>Vyplň údaj</v>
      </c>
      <c r="K21" s="37"/>
      <c r="L21" s="37"/>
      <c r="M21" s="62"/>
      <c r="S21" s="37"/>
      <c r="T21" s="37"/>
      <c r="U21" s="37"/>
      <c r="V21" s="37"/>
      <c r="W21" s="37"/>
      <c r="X21" s="37"/>
      <c r="Y21" s="37"/>
      <c r="Z21" s="37"/>
      <c r="AA21" s="37"/>
      <c r="AB21" s="37"/>
      <c r="AC21" s="37"/>
      <c r="AD21" s="37"/>
      <c r="AE21" s="37"/>
    </row>
    <row r="22" s="2" customFormat="1" ht="18" customHeight="1">
      <c r="A22" s="37"/>
      <c r="B22" s="43"/>
      <c r="C22" s="37"/>
      <c r="D22" s="37"/>
      <c r="E22" s="32" t="str">
        <f>'Rekapitulace stavby'!E14</f>
        <v>Vyplň údaj</v>
      </c>
      <c r="F22" s="143"/>
      <c r="G22" s="143"/>
      <c r="H22" s="143"/>
      <c r="I22" s="155" t="s">
        <v>29</v>
      </c>
      <c r="J22" s="32" t="str">
        <f>'Rekapitulace stavby'!AN14</f>
        <v>Vyplň údaj</v>
      </c>
      <c r="K22" s="37"/>
      <c r="L22" s="37"/>
      <c r="M22" s="62"/>
      <c r="S22" s="37"/>
      <c r="T22" s="37"/>
      <c r="U22" s="37"/>
      <c r="V22" s="37"/>
      <c r="W22" s="37"/>
      <c r="X22" s="37"/>
      <c r="Y22" s="37"/>
      <c r="Z22" s="37"/>
      <c r="AA22" s="37"/>
      <c r="AB22" s="37"/>
      <c r="AC22" s="37"/>
      <c r="AD22" s="37"/>
      <c r="AE22" s="37"/>
    </row>
    <row r="23" s="2" customFormat="1" ht="6.96" customHeight="1">
      <c r="A23" s="37"/>
      <c r="B23" s="43"/>
      <c r="C23" s="37"/>
      <c r="D23" s="37"/>
      <c r="E23" s="37"/>
      <c r="F23" s="37"/>
      <c r="G23" s="37"/>
      <c r="H23" s="37"/>
      <c r="I23" s="37"/>
      <c r="J23" s="37"/>
      <c r="K23" s="37"/>
      <c r="L23" s="37"/>
      <c r="M23" s="62"/>
      <c r="S23" s="37"/>
      <c r="T23" s="37"/>
      <c r="U23" s="37"/>
      <c r="V23" s="37"/>
      <c r="W23" s="37"/>
      <c r="X23" s="37"/>
      <c r="Y23" s="37"/>
      <c r="Z23" s="37"/>
      <c r="AA23" s="37"/>
      <c r="AB23" s="37"/>
      <c r="AC23" s="37"/>
      <c r="AD23" s="37"/>
      <c r="AE23" s="37"/>
    </row>
    <row r="24" s="2" customFormat="1" ht="12" customHeight="1">
      <c r="A24" s="37"/>
      <c r="B24" s="43"/>
      <c r="C24" s="37"/>
      <c r="D24" s="155" t="s">
        <v>32</v>
      </c>
      <c r="E24" s="37"/>
      <c r="F24" s="37"/>
      <c r="G24" s="37"/>
      <c r="H24" s="37"/>
      <c r="I24" s="155" t="s">
        <v>26</v>
      </c>
      <c r="J24" s="143" t="s">
        <v>33</v>
      </c>
      <c r="K24" s="37"/>
      <c r="L24" s="37"/>
      <c r="M24" s="62"/>
      <c r="S24" s="37"/>
      <c r="T24" s="37"/>
      <c r="U24" s="37"/>
      <c r="V24" s="37"/>
      <c r="W24" s="37"/>
      <c r="X24" s="37"/>
      <c r="Y24" s="37"/>
      <c r="Z24" s="37"/>
      <c r="AA24" s="37"/>
      <c r="AB24" s="37"/>
      <c r="AC24" s="37"/>
      <c r="AD24" s="37"/>
      <c r="AE24" s="37"/>
    </row>
    <row r="25" s="2" customFormat="1" ht="18" customHeight="1">
      <c r="A25" s="37"/>
      <c r="B25" s="43"/>
      <c r="C25" s="37"/>
      <c r="D25" s="37"/>
      <c r="E25" s="143" t="s">
        <v>34</v>
      </c>
      <c r="F25" s="37"/>
      <c r="G25" s="37"/>
      <c r="H25" s="37"/>
      <c r="I25" s="155" t="s">
        <v>29</v>
      </c>
      <c r="J25" s="143" t="s">
        <v>1</v>
      </c>
      <c r="K25" s="37"/>
      <c r="L25" s="37"/>
      <c r="M25" s="62"/>
      <c r="S25" s="37"/>
      <c r="T25" s="37"/>
      <c r="U25" s="37"/>
      <c r="V25" s="37"/>
      <c r="W25" s="37"/>
      <c r="X25" s="37"/>
      <c r="Y25" s="37"/>
      <c r="Z25" s="37"/>
      <c r="AA25" s="37"/>
      <c r="AB25" s="37"/>
      <c r="AC25" s="37"/>
      <c r="AD25" s="37"/>
      <c r="AE25" s="37"/>
    </row>
    <row r="26" s="2" customFormat="1" ht="6.96" customHeight="1">
      <c r="A26" s="37"/>
      <c r="B26" s="43"/>
      <c r="C26" s="37"/>
      <c r="D26" s="37"/>
      <c r="E26" s="37"/>
      <c r="F26" s="37"/>
      <c r="G26" s="37"/>
      <c r="H26" s="37"/>
      <c r="I26" s="37"/>
      <c r="J26" s="37"/>
      <c r="K26" s="37"/>
      <c r="L26" s="37"/>
      <c r="M26" s="62"/>
      <c r="S26" s="37"/>
      <c r="T26" s="37"/>
      <c r="U26" s="37"/>
      <c r="V26" s="37"/>
      <c r="W26" s="37"/>
      <c r="X26" s="37"/>
      <c r="Y26" s="37"/>
      <c r="Z26" s="37"/>
      <c r="AA26" s="37"/>
      <c r="AB26" s="37"/>
      <c r="AC26" s="37"/>
      <c r="AD26" s="37"/>
      <c r="AE26" s="37"/>
    </row>
    <row r="27" s="2" customFormat="1" ht="12" customHeight="1">
      <c r="A27" s="37"/>
      <c r="B27" s="43"/>
      <c r="C27" s="37"/>
      <c r="D27" s="155" t="s">
        <v>35</v>
      </c>
      <c r="E27" s="37"/>
      <c r="F27" s="37"/>
      <c r="G27" s="37"/>
      <c r="H27" s="37"/>
      <c r="I27" s="155" t="s">
        <v>26</v>
      </c>
      <c r="J27" s="143" t="str">
        <f>IF('Rekapitulace stavby'!AN19="","",'Rekapitulace stavby'!AN19)</f>
        <v/>
      </c>
      <c r="K27" s="37"/>
      <c r="L27" s="37"/>
      <c r="M27" s="62"/>
      <c r="S27" s="37"/>
      <c r="T27" s="37"/>
      <c r="U27" s="37"/>
      <c r="V27" s="37"/>
      <c r="W27" s="37"/>
      <c r="X27" s="37"/>
      <c r="Y27" s="37"/>
      <c r="Z27" s="37"/>
      <c r="AA27" s="37"/>
      <c r="AB27" s="37"/>
      <c r="AC27" s="37"/>
      <c r="AD27" s="37"/>
      <c r="AE27" s="37"/>
    </row>
    <row r="28" s="2" customFormat="1" ht="18" customHeight="1">
      <c r="A28" s="37"/>
      <c r="B28" s="43"/>
      <c r="C28" s="37"/>
      <c r="D28" s="37"/>
      <c r="E28" s="143" t="str">
        <f>IF('Rekapitulace stavby'!E20="","",'Rekapitulace stavby'!E20)</f>
        <v xml:space="preserve"> </v>
      </c>
      <c r="F28" s="37"/>
      <c r="G28" s="37"/>
      <c r="H28" s="37"/>
      <c r="I28" s="155" t="s">
        <v>29</v>
      </c>
      <c r="J28" s="143" t="str">
        <f>IF('Rekapitulace stavby'!AN20="","",'Rekapitulace stavby'!AN20)</f>
        <v/>
      </c>
      <c r="K28" s="37"/>
      <c r="L28" s="37"/>
      <c r="M28" s="62"/>
      <c r="S28" s="37"/>
      <c r="T28" s="37"/>
      <c r="U28" s="37"/>
      <c r="V28" s="37"/>
      <c r="W28" s="37"/>
      <c r="X28" s="37"/>
      <c r="Y28" s="37"/>
      <c r="Z28" s="37"/>
      <c r="AA28" s="37"/>
      <c r="AB28" s="37"/>
      <c r="AC28" s="37"/>
      <c r="AD28" s="37"/>
      <c r="AE28" s="37"/>
    </row>
    <row r="29" s="2" customFormat="1" ht="6.96" customHeight="1">
      <c r="A29" s="37"/>
      <c r="B29" s="43"/>
      <c r="C29" s="37"/>
      <c r="D29" s="37"/>
      <c r="E29" s="37"/>
      <c r="F29" s="37"/>
      <c r="G29" s="37"/>
      <c r="H29" s="37"/>
      <c r="I29" s="37"/>
      <c r="J29" s="37"/>
      <c r="K29" s="37"/>
      <c r="L29" s="37"/>
      <c r="M29" s="62"/>
      <c r="S29" s="37"/>
      <c r="T29" s="37"/>
      <c r="U29" s="37"/>
      <c r="V29" s="37"/>
      <c r="W29" s="37"/>
      <c r="X29" s="37"/>
      <c r="Y29" s="37"/>
      <c r="Z29" s="37"/>
      <c r="AA29" s="37"/>
      <c r="AB29" s="37"/>
      <c r="AC29" s="37"/>
      <c r="AD29" s="37"/>
      <c r="AE29" s="37"/>
    </row>
    <row r="30" s="2" customFormat="1" ht="12" customHeight="1">
      <c r="A30" s="37"/>
      <c r="B30" s="43"/>
      <c r="C30" s="37"/>
      <c r="D30" s="155" t="s">
        <v>37</v>
      </c>
      <c r="E30" s="37"/>
      <c r="F30" s="37"/>
      <c r="G30" s="37"/>
      <c r="H30" s="37"/>
      <c r="I30" s="37"/>
      <c r="J30" s="37"/>
      <c r="K30" s="37"/>
      <c r="L30" s="37"/>
      <c r="M30" s="62"/>
      <c r="S30" s="37"/>
      <c r="T30" s="37"/>
      <c r="U30" s="37"/>
      <c r="V30" s="37"/>
      <c r="W30" s="37"/>
      <c r="X30" s="37"/>
      <c r="Y30" s="37"/>
      <c r="Z30" s="37"/>
      <c r="AA30" s="37"/>
      <c r="AB30" s="37"/>
      <c r="AC30" s="37"/>
      <c r="AD30" s="37"/>
      <c r="AE30" s="37"/>
    </row>
    <row r="31" s="8" customFormat="1" ht="71.25" customHeight="1">
      <c r="A31" s="159"/>
      <c r="B31" s="160"/>
      <c r="C31" s="159"/>
      <c r="D31" s="159"/>
      <c r="E31" s="161" t="s">
        <v>153</v>
      </c>
      <c r="F31" s="161"/>
      <c r="G31" s="161"/>
      <c r="H31" s="161"/>
      <c r="I31" s="159"/>
      <c r="J31" s="159"/>
      <c r="K31" s="159"/>
      <c r="L31" s="159"/>
      <c r="M31" s="162"/>
      <c r="S31" s="159"/>
      <c r="T31" s="159"/>
      <c r="U31" s="159"/>
      <c r="V31" s="159"/>
      <c r="W31" s="159"/>
      <c r="X31" s="159"/>
      <c r="Y31" s="159"/>
      <c r="Z31" s="159"/>
      <c r="AA31" s="159"/>
      <c r="AB31" s="159"/>
      <c r="AC31" s="159"/>
      <c r="AD31" s="159"/>
      <c r="AE31" s="159"/>
    </row>
    <row r="32" s="2" customFormat="1" ht="6.96" customHeight="1">
      <c r="A32" s="37"/>
      <c r="B32" s="43"/>
      <c r="C32" s="37"/>
      <c r="D32" s="37"/>
      <c r="E32" s="37"/>
      <c r="F32" s="37"/>
      <c r="G32" s="37"/>
      <c r="H32" s="37"/>
      <c r="I32" s="37"/>
      <c r="J32" s="37"/>
      <c r="K32" s="37"/>
      <c r="L32" s="37"/>
      <c r="M32" s="62"/>
      <c r="S32" s="37"/>
      <c r="T32" s="37"/>
      <c r="U32" s="37"/>
      <c r="V32" s="37"/>
      <c r="W32" s="37"/>
      <c r="X32" s="37"/>
      <c r="Y32" s="37"/>
      <c r="Z32" s="37"/>
      <c r="AA32" s="37"/>
      <c r="AB32" s="37"/>
      <c r="AC32" s="37"/>
      <c r="AD32" s="37"/>
      <c r="AE32" s="37"/>
    </row>
    <row r="33" s="2" customFormat="1" ht="6.96" customHeight="1">
      <c r="A33" s="37"/>
      <c r="B33" s="43"/>
      <c r="C33" s="37"/>
      <c r="D33" s="163"/>
      <c r="E33" s="163"/>
      <c r="F33" s="163"/>
      <c r="G33" s="163"/>
      <c r="H33" s="163"/>
      <c r="I33" s="163"/>
      <c r="J33" s="163"/>
      <c r="K33" s="163"/>
      <c r="L33" s="163"/>
      <c r="M33" s="62"/>
      <c r="S33" s="37"/>
      <c r="T33" s="37"/>
      <c r="U33" s="37"/>
      <c r="V33" s="37"/>
      <c r="W33" s="37"/>
      <c r="X33" s="37"/>
      <c r="Y33" s="37"/>
      <c r="Z33" s="37"/>
      <c r="AA33" s="37"/>
      <c r="AB33" s="37"/>
      <c r="AC33" s="37"/>
      <c r="AD33" s="37"/>
      <c r="AE33" s="37"/>
    </row>
    <row r="34" s="2" customFormat="1">
      <c r="A34" s="37"/>
      <c r="B34" s="43"/>
      <c r="C34" s="37"/>
      <c r="D34" s="37"/>
      <c r="E34" s="155" t="s">
        <v>154</v>
      </c>
      <c r="F34" s="37"/>
      <c r="G34" s="37"/>
      <c r="H34" s="37"/>
      <c r="I34" s="37"/>
      <c r="J34" s="37"/>
      <c r="K34" s="164">
        <f>I100</f>
        <v>0</v>
      </c>
      <c r="L34" s="37"/>
      <c r="M34" s="62"/>
      <c r="S34" s="37"/>
      <c r="T34" s="37"/>
      <c r="U34" s="37"/>
      <c r="V34" s="37"/>
      <c r="W34" s="37"/>
      <c r="X34" s="37"/>
      <c r="Y34" s="37"/>
      <c r="Z34" s="37"/>
      <c r="AA34" s="37"/>
      <c r="AB34" s="37"/>
      <c r="AC34" s="37"/>
      <c r="AD34" s="37"/>
      <c r="AE34" s="37"/>
    </row>
    <row r="35" s="2" customFormat="1">
      <c r="A35" s="37"/>
      <c r="B35" s="43"/>
      <c r="C35" s="37"/>
      <c r="D35" s="37"/>
      <c r="E35" s="155" t="s">
        <v>155</v>
      </c>
      <c r="F35" s="37"/>
      <c r="G35" s="37"/>
      <c r="H35" s="37"/>
      <c r="I35" s="37"/>
      <c r="J35" s="37"/>
      <c r="K35" s="164">
        <f>J100</f>
        <v>0</v>
      </c>
      <c r="L35" s="37"/>
      <c r="M35" s="62"/>
      <c r="S35" s="37"/>
      <c r="T35" s="37"/>
      <c r="U35" s="37"/>
      <c r="V35" s="37"/>
      <c r="W35" s="37"/>
      <c r="X35" s="37"/>
      <c r="Y35" s="37"/>
      <c r="Z35" s="37"/>
      <c r="AA35" s="37"/>
      <c r="AB35" s="37"/>
      <c r="AC35" s="37"/>
      <c r="AD35" s="37"/>
      <c r="AE35" s="37"/>
    </row>
    <row r="36" s="2" customFormat="1" ht="25.44" customHeight="1">
      <c r="A36" s="37"/>
      <c r="B36" s="43"/>
      <c r="C36" s="37"/>
      <c r="D36" s="165" t="s">
        <v>38</v>
      </c>
      <c r="E36" s="37"/>
      <c r="F36" s="37"/>
      <c r="G36" s="37"/>
      <c r="H36" s="37"/>
      <c r="I36" s="37"/>
      <c r="J36" s="37"/>
      <c r="K36" s="166">
        <f>ROUND(K130, 2)</f>
        <v>0</v>
      </c>
      <c r="L36" s="37"/>
      <c r="M36" s="62"/>
      <c r="S36" s="37"/>
      <c r="T36" s="37"/>
      <c r="U36" s="37"/>
      <c r="V36" s="37"/>
      <c r="W36" s="37"/>
      <c r="X36" s="37"/>
      <c r="Y36" s="37"/>
      <c r="Z36" s="37"/>
      <c r="AA36" s="37"/>
      <c r="AB36" s="37"/>
      <c r="AC36" s="37"/>
      <c r="AD36" s="37"/>
      <c r="AE36" s="37"/>
    </row>
    <row r="37" s="2" customFormat="1" ht="6.96" customHeight="1">
      <c r="A37" s="37"/>
      <c r="B37" s="43"/>
      <c r="C37" s="37"/>
      <c r="D37" s="163"/>
      <c r="E37" s="163"/>
      <c r="F37" s="163"/>
      <c r="G37" s="163"/>
      <c r="H37" s="163"/>
      <c r="I37" s="163"/>
      <c r="J37" s="163"/>
      <c r="K37" s="163"/>
      <c r="L37" s="163"/>
      <c r="M37" s="62"/>
      <c r="S37" s="37"/>
      <c r="T37" s="37"/>
      <c r="U37" s="37"/>
      <c r="V37" s="37"/>
      <c r="W37" s="37"/>
      <c r="X37" s="37"/>
      <c r="Y37" s="37"/>
      <c r="Z37" s="37"/>
      <c r="AA37" s="37"/>
      <c r="AB37" s="37"/>
      <c r="AC37" s="37"/>
      <c r="AD37" s="37"/>
      <c r="AE37" s="37"/>
    </row>
    <row r="38" s="2" customFormat="1" ht="14.4" customHeight="1">
      <c r="A38" s="37"/>
      <c r="B38" s="43"/>
      <c r="C38" s="37"/>
      <c r="D38" s="37"/>
      <c r="E38" s="37"/>
      <c r="F38" s="167" t="s">
        <v>40</v>
      </c>
      <c r="G38" s="37"/>
      <c r="H38" s="37"/>
      <c r="I38" s="167" t="s">
        <v>39</v>
      </c>
      <c r="J38" s="37"/>
      <c r="K38" s="167" t="s">
        <v>41</v>
      </c>
      <c r="L38" s="37"/>
      <c r="M38" s="62"/>
      <c r="S38" s="37"/>
      <c r="T38" s="37"/>
      <c r="U38" s="37"/>
      <c r="V38" s="37"/>
      <c r="W38" s="37"/>
      <c r="X38" s="37"/>
      <c r="Y38" s="37"/>
      <c r="Z38" s="37"/>
      <c r="AA38" s="37"/>
      <c r="AB38" s="37"/>
      <c r="AC38" s="37"/>
      <c r="AD38" s="37"/>
      <c r="AE38" s="37"/>
    </row>
    <row r="39" s="2" customFormat="1" ht="14.4" customHeight="1">
      <c r="A39" s="37"/>
      <c r="B39" s="43"/>
      <c r="C39" s="37"/>
      <c r="D39" s="168" t="s">
        <v>42</v>
      </c>
      <c r="E39" s="155" t="s">
        <v>43</v>
      </c>
      <c r="F39" s="164">
        <f>ROUND((SUM(BE130:BE185)),  2)</f>
        <v>0</v>
      </c>
      <c r="G39" s="37"/>
      <c r="H39" s="37"/>
      <c r="I39" s="169">
        <v>0.20999999999999999</v>
      </c>
      <c r="J39" s="37"/>
      <c r="K39" s="164">
        <f>ROUND(((SUM(BE130:BE185))*I39),  2)</f>
        <v>0</v>
      </c>
      <c r="L39" s="37"/>
      <c r="M39" s="62"/>
      <c r="S39" s="37"/>
      <c r="T39" s="37"/>
      <c r="U39" s="37"/>
      <c r="V39" s="37"/>
      <c r="W39" s="37"/>
      <c r="X39" s="37"/>
      <c r="Y39" s="37"/>
      <c r="Z39" s="37"/>
      <c r="AA39" s="37"/>
      <c r="AB39" s="37"/>
      <c r="AC39" s="37"/>
      <c r="AD39" s="37"/>
      <c r="AE39" s="37"/>
    </row>
    <row r="40" s="2" customFormat="1" ht="14.4" customHeight="1">
      <c r="A40" s="37"/>
      <c r="B40" s="43"/>
      <c r="C40" s="37"/>
      <c r="D40" s="37"/>
      <c r="E40" s="155" t="s">
        <v>44</v>
      </c>
      <c r="F40" s="164">
        <f>ROUND((SUM(BF130:BF185)),  2)</f>
        <v>0</v>
      </c>
      <c r="G40" s="37"/>
      <c r="H40" s="37"/>
      <c r="I40" s="169">
        <v>0.12</v>
      </c>
      <c r="J40" s="37"/>
      <c r="K40" s="164">
        <f>ROUND(((SUM(BF130:BF185))*I40),  2)</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45</v>
      </c>
      <c r="F41" s="164">
        <f>ROUND((SUM(BG130:BG185)),  2)</f>
        <v>0</v>
      </c>
      <c r="G41" s="37"/>
      <c r="H41" s="37"/>
      <c r="I41" s="169">
        <v>0.20999999999999999</v>
      </c>
      <c r="J41" s="37"/>
      <c r="K41" s="164">
        <f>0</f>
        <v>0</v>
      </c>
      <c r="L41" s="37"/>
      <c r="M41" s="62"/>
      <c r="S41" s="37"/>
      <c r="T41" s="37"/>
      <c r="U41" s="37"/>
      <c r="V41" s="37"/>
      <c r="W41" s="37"/>
      <c r="X41" s="37"/>
      <c r="Y41" s="37"/>
      <c r="Z41" s="37"/>
      <c r="AA41" s="37"/>
      <c r="AB41" s="37"/>
      <c r="AC41" s="37"/>
      <c r="AD41" s="37"/>
      <c r="AE41" s="37"/>
    </row>
    <row r="42" hidden="1" s="2" customFormat="1" ht="14.4" customHeight="1">
      <c r="A42" s="37"/>
      <c r="B42" s="43"/>
      <c r="C42" s="37"/>
      <c r="D42" s="37"/>
      <c r="E42" s="155" t="s">
        <v>46</v>
      </c>
      <c r="F42" s="164">
        <f>ROUND((SUM(BH130:BH185)),  2)</f>
        <v>0</v>
      </c>
      <c r="G42" s="37"/>
      <c r="H42" s="37"/>
      <c r="I42" s="169">
        <v>0.12</v>
      </c>
      <c r="J42" s="37"/>
      <c r="K42" s="164">
        <f>0</f>
        <v>0</v>
      </c>
      <c r="L42" s="37"/>
      <c r="M42" s="62"/>
      <c r="S42" s="37"/>
      <c r="T42" s="37"/>
      <c r="U42" s="37"/>
      <c r="V42" s="37"/>
      <c r="W42" s="37"/>
      <c r="X42" s="37"/>
      <c r="Y42" s="37"/>
      <c r="Z42" s="37"/>
      <c r="AA42" s="37"/>
      <c r="AB42" s="37"/>
      <c r="AC42" s="37"/>
      <c r="AD42" s="37"/>
      <c r="AE42" s="37"/>
    </row>
    <row r="43" hidden="1" s="2" customFormat="1" ht="14.4" customHeight="1">
      <c r="A43" s="37"/>
      <c r="B43" s="43"/>
      <c r="C43" s="37"/>
      <c r="D43" s="37"/>
      <c r="E43" s="155" t="s">
        <v>47</v>
      </c>
      <c r="F43" s="164">
        <f>ROUND((SUM(BI130:BI185)),  2)</f>
        <v>0</v>
      </c>
      <c r="G43" s="37"/>
      <c r="H43" s="37"/>
      <c r="I43" s="169">
        <v>0</v>
      </c>
      <c r="J43" s="37"/>
      <c r="K43" s="164">
        <f>0</f>
        <v>0</v>
      </c>
      <c r="L43" s="37"/>
      <c r="M43" s="62"/>
      <c r="S43" s="37"/>
      <c r="T43" s="37"/>
      <c r="U43" s="37"/>
      <c r="V43" s="37"/>
      <c r="W43" s="37"/>
      <c r="X43" s="37"/>
      <c r="Y43" s="37"/>
      <c r="Z43" s="37"/>
      <c r="AA43" s="37"/>
      <c r="AB43" s="37"/>
      <c r="AC43" s="37"/>
      <c r="AD43" s="37"/>
      <c r="AE43" s="37"/>
    </row>
    <row r="44" s="2" customFormat="1" ht="6.96"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2" customFormat="1" ht="25.44" customHeight="1">
      <c r="A45" s="37"/>
      <c r="B45" s="43"/>
      <c r="C45" s="170"/>
      <c r="D45" s="171" t="s">
        <v>48</v>
      </c>
      <c r="E45" s="172"/>
      <c r="F45" s="172"/>
      <c r="G45" s="173" t="s">
        <v>49</v>
      </c>
      <c r="H45" s="174" t="s">
        <v>50</v>
      </c>
      <c r="I45" s="172"/>
      <c r="J45" s="172"/>
      <c r="K45" s="175">
        <f>SUM(K36:K43)</f>
        <v>0</v>
      </c>
      <c r="L45" s="176"/>
      <c r="M45" s="62"/>
      <c r="S45" s="37"/>
      <c r="T45" s="37"/>
      <c r="U45" s="37"/>
      <c r="V45" s="37"/>
      <c r="W45" s="37"/>
      <c r="X45" s="37"/>
      <c r="Y45" s="37"/>
      <c r="Z45" s="37"/>
      <c r="AA45" s="37"/>
      <c r="AB45" s="37"/>
      <c r="AC45" s="37"/>
      <c r="AD45" s="37"/>
      <c r="AE45" s="37"/>
    </row>
    <row r="46" s="2" customFormat="1" ht="14.4" customHeight="1">
      <c r="A46" s="37"/>
      <c r="B46" s="43"/>
      <c r="C46" s="37"/>
      <c r="D46" s="37"/>
      <c r="E46" s="37"/>
      <c r="F46" s="37"/>
      <c r="G46" s="37"/>
      <c r="H46" s="37"/>
      <c r="I46" s="37"/>
      <c r="J46" s="37"/>
      <c r="K46" s="37"/>
      <c r="L46" s="37"/>
      <c r="M46" s="62"/>
      <c r="S46" s="37"/>
      <c r="T46" s="37"/>
      <c r="U46" s="37"/>
      <c r="V46" s="37"/>
      <c r="W46" s="37"/>
      <c r="X46" s="37"/>
      <c r="Y46" s="37"/>
      <c r="Z46" s="37"/>
      <c r="AA46" s="37"/>
      <c r="AB46" s="37"/>
      <c r="AC46" s="37"/>
      <c r="AD46" s="37"/>
      <c r="AE46" s="37"/>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1" customFormat="1" ht="16.5" customHeight="1">
      <c r="B87" s="20"/>
      <c r="C87" s="21"/>
      <c r="D87" s="21"/>
      <c r="E87" s="188" t="s">
        <v>440</v>
      </c>
      <c r="F87" s="21"/>
      <c r="G87" s="21"/>
      <c r="H87" s="21"/>
      <c r="I87" s="21"/>
      <c r="J87" s="21"/>
      <c r="K87" s="21"/>
      <c r="L87" s="21"/>
      <c r="M87" s="19"/>
    </row>
    <row r="88" s="1" customFormat="1" ht="12" customHeight="1">
      <c r="B88" s="20"/>
      <c r="C88" s="31" t="s">
        <v>441</v>
      </c>
      <c r="D88" s="21"/>
      <c r="E88" s="21"/>
      <c r="F88" s="21"/>
      <c r="G88" s="21"/>
      <c r="H88" s="21"/>
      <c r="I88" s="21"/>
      <c r="J88" s="21"/>
      <c r="K88" s="21"/>
      <c r="L88" s="21"/>
      <c r="M88" s="19"/>
    </row>
    <row r="89" s="2" customFormat="1" ht="16.5" customHeight="1">
      <c r="A89" s="37"/>
      <c r="B89" s="38"/>
      <c r="C89" s="39"/>
      <c r="D89" s="39"/>
      <c r="E89" s="293" t="s">
        <v>514</v>
      </c>
      <c r="F89" s="39"/>
      <c r="G89" s="39"/>
      <c r="H89" s="39"/>
      <c r="I89" s="39"/>
      <c r="J89" s="39"/>
      <c r="K89" s="39"/>
      <c r="L89" s="39"/>
      <c r="M89" s="62"/>
      <c r="S89" s="37"/>
      <c r="T89" s="37"/>
      <c r="U89" s="37"/>
      <c r="V89" s="37"/>
      <c r="W89" s="37"/>
      <c r="X89" s="37"/>
      <c r="Y89" s="37"/>
      <c r="Z89" s="37"/>
      <c r="AA89" s="37"/>
      <c r="AB89" s="37"/>
      <c r="AC89" s="37"/>
      <c r="AD89" s="37"/>
      <c r="AE89" s="37"/>
    </row>
    <row r="90" s="2" customFormat="1" ht="12" customHeight="1">
      <c r="A90" s="37"/>
      <c r="B90" s="38"/>
      <c r="C90" s="31" t="s">
        <v>515</v>
      </c>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6.5" customHeight="1">
      <c r="A91" s="37"/>
      <c r="B91" s="38"/>
      <c r="C91" s="39"/>
      <c r="D91" s="39"/>
      <c r="E91" s="75" t="str">
        <f>E13</f>
        <v>06.04.01 - Dlažby</v>
      </c>
      <c r="F91" s="39"/>
      <c r="G91" s="39"/>
      <c r="H91" s="39"/>
      <c r="I91" s="39"/>
      <c r="J91" s="39"/>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12" customHeight="1">
      <c r="A93" s="37"/>
      <c r="B93" s="38"/>
      <c r="C93" s="31" t="s">
        <v>21</v>
      </c>
      <c r="D93" s="39"/>
      <c r="E93" s="39"/>
      <c r="F93" s="26" t="str">
        <f>F16</f>
        <v>Roudnice nad Labem</v>
      </c>
      <c r="G93" s="39"/>
      <c r="H93" s="39"/>
      <c r="I93" s="31" t="s">
        <v>23</v>
      </c>
      <c r="J93" s="78" t="str">
        <f>IF(J16="","",J16)</f>
        <v>28. 8. 2024</v>
      </c>
      <c r="K93" s="39"/>
      <c r="L93" s="39"/>
      <c r="M93" s="62"/>
      <c r="S93" s="37"/>
      <c r="T93" s="37"/>
      <c r="U93" s="37"/>
      <c r="V93" s="37"/>
      <c r="W93" s="37"/>
      <c r="X93" s="37"/>
      <c r="Y93" s="37"/>
      <c r="Z93" s="37"/>
      <c r="AA93" s="37"/>
      <c r="AB93" s="37"/>
      <c r="AC93" s="37"/>
      <c r="AD93" s="37"/>
      <c r="AE93" s="37"/>
    </row>
    <row r="94" s="2" customFormat="1" ht="6.96" customHeight="1">
      <c r="A94" s="37"/>
      <c r="B94" s="38"/>
      <c r="C94" s="39"/>
      <c r="D94" s="39"/>
      <c r="E94" s="39"/>
      <c r="F94" s="39"/>
      <c r="G94" s="39"/>
      <c r="H94" s="39"/>
      <c r="I94" s="39"/>
      <c r="J94" s="39"/>
      <c r="K94" s="39"/>
      <c r="L94" s="39"/>
      <c r="M94" s="62"/>
      <c r="S94" s="37"/>
      <c r="T94" s="37"/>
      <c r="U94" s="37"/>
      <c r="V94" s="37"/>
      <c r="W94" s="37"/>
      <c r="X94" s="37"/>
      <c r="Y94" s="37"/>
      <c r="Z94" s="37"/>
      <c r="AA94" s="37"/>
      <c r="AB94" s="37"/>
      <c r="AC94" s="37"/>
      <c r="AD94" s="37"/>
      <c r="AE94" s="37"/>
    </row>
    <row r="95" s="2" customFormat="1" ht="25.65" customHeight="1">
      <c r="A95" s="37"/>
      <c r="B95" s="38"/>
      <c r="C95" s="31" t="s">
        <v>25</v>
      </c>
      <c r="D95" s="39"/>
      <c r="E95" s="39"/>
      <c r="F95" s="26" t="str">
        <f>E19</f>
        <v>MŠ Sluníčko</v>
      </c>
      <c r="G95" s="39"/>
      <c r="H95" s="39"/>
      <c r="I95" s="31" t="s">
        <v>32</v>
      </c>
      <c r="J95" s="35" t="str">
        <f>E25</f>
        <v>Ing. Tomáš Prinz, DiS.</v>
      </c>
      <c r="K95" s="39"/>
      <c r="L95" s="39"/>
      <c r="M95" s="62"/>
      <c r="S95" s="37"/>
      <c r="T95" s="37"/>
      <c r="U95" s="37"/>
      <c r="V95" s="37"/>
      <c r="W95" s="37"/>
      <c r="X95" s="37"/>
      <c r="Y95" s="37"/>
      <c r="Z95" s="37"/>
      <c r="AA95" s="37"/>
      <c r="AB95" s="37"/>
      <c r="AC95" s="37"/>
      <c r="AD95" s="37"/>
      <c r="AE95" s="37"/>
    </row>
    <row r="96" s="2" customFormat="1" ht="15.15" customHeight="1">
      <c r="A96" s="37"/>
      <c r="B96" s="38"/>
      <c r="C96" s="31" t="s">
        <v>30</v>
      </c>
      <c r="D96" s="39"/>
      <c r="E96" s="39"/>
      <c r="F96" s="26" t="str">
        <f>IF(E22="","",E22)</f>
        <v>Vyplň údaj</v>
      </c>
      <c r="G96" s="39"/>
      <c r="H96" s="39"/>
      <c r="I96" s="31" t="s">
        <v>35</v>
      </c>
      <c r="J96" s="35" t="str">
        <f>E28</f>
        <v xml:space="preserve"> </v>
      </c>
      <c r="K96" s="39"/>
      <c r="L96" s="39"/>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9.28" customHeight="1">
      <c r="A98" s="37"/>
      <c r="B98" s="38"/>
      <c r="C98" s="189" t="s">
        <v>157</v>
      </c>
      <c r="D98" s="190"/>
      <c r="E98" s="190"/>
      <c r="F98" s="190"/>
      <c r="G98" s="190"/>
      <c r="H98" s="190"/>
      <c r="I98" s="191" t="s">
        <v>158</v>
      </c>
      <c r="J98" s="191" t="s">
        <v>159</v>
      </c>
      <c r="K98" s="191" t="s">
        <v>160</v>
      </c>
      <c r="L98" s="190"/>
      <c r="M98" s="62"/>
      <c r="S98" s="37"/>
      <c r="T98" s="37"/>
      <c r="U98" s="37"/>
      <c r="V98" s="37"/>
      <c r="W98" s="37"/>
      <c r="X98" s="37"/>
      <c r="Y98" s="37"/>
      <c r="Z98" s="37"/>
      <c r="AA98" s="37"/>
      <c r="AB98" s="37"/>
      <c r="AC98" s="37"/>
      <c r="AD98" s="37"/>
      <c r="AE98" s="37"/>
    </row>
    <row r="99" s="2" customFormat="1" ht="10.32" customHeight="1">
      <c r="A99" s="37"/>
      <c r="B99" s="38"/>
      <c r="C99" s="39"/>
      <c r="D99" s="39"/>
      <c r="E99" s="39"/>
      <c r="F99" s="39"/>
      <c r="G99" s="39"/>
      <c r="H99" s="39"/>
      <c r="I99" s="39"/>
      <c r="J99" s="39"/>
      <c r="K99" s="39"/>
      <c r="L99" s="39"/>
      <c r="M99" s="62"/>
      <c r="S99" s="37"/>
      <c r="T99" s="37"/>
      <c r="U99" s="37"/>
      <c r="V99" s="37"/>
      <c r="W99" s="37"/>
      <c r="X99" s="37"/>
      <c r="Y99" s="37"/>
      <c r="Z99" s="37"/>
      <c r="AA99" s="37"/>
      <c r="AB99" s="37"/>
      <c r="AC99" s="37"/>
      <c r="AD99" s="37"/>
      <c r="AE99" s="37"/>
    </row>
    <row r="100" s="2" customFormat="1" ht="22.8" customHeight="1">
      <c r="A100" s="37"/>
      <c r="B100" s="38"/>
      <c r="C100" s="192" t="s">
        <v>161</v>
      </c>
      <c r="D100" s="39"/>
      <c r="E100" s="39"/>
      <c r="F100" s="39"/>
      <c r="G100" s="39"/>
      <c r="H100" s="39"/>
      <c r="I100" s="109">
        <f>Q130</f>
        <v>0</v>
      </c>
      <c r="J100" s="109">
        <f>R130</f>
        <v>0</v>
      </c>
      <c r="K100" s="109">
        <f>K130</f>
        <v>0</v>
      </c>
      <c r="L100" s="39"/>
      <c r="M100" s="62"/>
      <c r="S100" s="37"/>
      <c r="T100" s="37"/>
      <c r="U100" s="37"/>
      <c r="V100" s="37"/>
      <c r="W100" s="37"/>
      <c r="X100" s="37"/>
      <c r="Y100" s="37"/>
      <c r="Z100" s="37"/>
      <c r="AA100" s="37"/>
      <c r="AB100" s="37"/>
      <c r="AC100" s="37"/>
      <c r="AD100" s="37"/>
      <c r="AE100" s="37"/>
      <c r="AU100" s="16" t="s">
        <v>162</v>
      </c>
    </row>
    <row r="101" s="9" customFormat="1" ht="24.96" customHeight="1">
      <c r="A101" s="9"/>
      <c r="B101" s="193"/>
      <c r="C101" s="194"/>
      <c r="D101" s="195" t="s">
        <v>163</v>
      </c>
      <c r="E101" s="196"/>
      <c r="F101" s="196"/>
      <c r="G101" s="196"/>
      <c r="H101" s="196"/>
      <c r="I101" s="197">
        <f>Q131</f>
        <v>0</v>
      </c>
      <c r="J101" s="197">
        <f>R131</f>
        <v>0</v>
      </c>
      <c r="K101" s="197">
        <f>K131</f>
        <v>0</v>
      </c>
      <c r="L101" s="194"/>
      <c r="M101" s="198"/>
      <c r="S101" s="9"/>
      <c r="T101" s="9"/>
      <c r="U101" s="9"/>
      <c r="V101" s="9"/>
      <c r="W101" s="9"/>
      <c r="X101" s="9"/>
      <c r="Y101" s="9"/>
      <c r="Z101" s="9"/>
      <c r="AA101" s="9"/>
      <c r="AB101" s="9"/>
      <c r="AC101" s="9"/>
      <c r="AD101" s="9"/>
      <c r="AE101" s="9"/>
    </row>
    <row r="102" s="10" customFormat="1" ht="19.92" customHeight="1">
      <c r="A102" s="10"/>
      <c r="B102" s="199"/>
      <c r="C102" s="135"/>
      <c r="D102" s="200" t="s">
        <v>164</v>
      </c>
      <c r="E102" s="201"/>
      <c r="F102" s="201"/>
      <c r="G102" s="201"/>
      <c r="H102" s="201"/>
      <c r="I102" s="202">
        <f>Q132</f>
        <v>0</v>
      </c>
      <c r="J102" s="202">
        <f>R132</f>
        <v>0</v>
      </c>
      <c r="K102" s="202">
        <f>K132</f>
        <v>0</v>
      </c>
      <c r="L102" s="135"/>
      <c r="M102" s="203"/>
      <c r="S102" s="10"/>
      <c r="T102" s="10"/>
      <c r="U102" s="10"/>
      <c r="V102" s="10"/>
      <c r="W102" s="10"/>
      <c r="X102" s="10"/>
      <c r="Y102" s="10"/>
      <c r="Z102" s="10"/>
      <c r="AA102" s="10"/>
      <c r="AB102" s="10"/>
      <c r="AC102" s="10"/>
      <c r="AD102" s="10"/>
      <c r="AE102" s="10"/>
    </row>
    <row r="103" s="10" customFormat="1" ht="19.92" customHeight="1">
      <c r="A103" s="10"/>
      <c r="B103" s="199"/>
      <c r="C103" s="135"/>
      <c r="D103" s="200" t="s">
        <v>165</v>
      </c>
      <c r="E103" s="201"/>
      <c r="F103" s="201"/>
      <c r="G103" s="201"/>
      <c r="H103" s="201"/>
      <c r="I103" s="202">
        <f>Q152</f>
        <v>0</v>
      </c>
      <c r="J103" s="202">
        <f>R152</f>
        <v>0</v>
      </c>
      <c r="K103" s="202">
        <f>K152</f>
        <v>0</v>
      </c>
      <c r="L103" s="135"/>
      <c r="M103" s="203"/>
      <c r="S103" s="10"/>
      <c r="T103" s="10"/>
      <c r="U103" s="10"/>
      <c r="V103" s="10"/>
      <c r="W103" s="10"/>
      <c r="X103" s="10"/>
      <c r="Y103" s="10"/>
      <c r="Z103" s="10"/>
      <c r="AA103" s="10"/>
      <c r="AB103" s="10"/>
      <c r="AC103" s="10"/>
      <c r="AD103" s="10"/>
      <c r="AE103" s="10"/>
    </row>
    <row r="104" s="10" customFormat="1" ht="19.92" customHeight="1">
      <c r="A104" s="10"/>
      <c r="B104" s="199"/>
      <c r="C104" s="135"/>
      <c r="D104" s="200" t="s">
        <v>166</v>
      </c>
      <c r="E104" s="201"/>
      <c r="F104" s="201"/>
      <c r="G104" s="201"/>
      <c r="H104" s="201"/>
      <c r="I104" s="202">
        <f>Q160</f>
        <v>0</v>
      </c>
      <c r="J104" s="202">
        <f>R160</f>
        <v>0</v>
      </c>
      <c r="K104" s="202">
        <f>K160</f>
        <v>0</v>
      </c>
      <c r="L104" s="135"/>
      <c r="M104" s="203"/>
      <c r="S104" s="10"/>
      <c r="T104" s="10"/>
      <c r="U104" s="10"/>
      <c r="V104" s="10"/>
      <c r="W104" s="10"/>
      <c r="X104" s="10"/>
      <c r="Y104" s="10"/>
      <c r="Z104" s="10"/>
      <c r="AA104" s="10"/>
      <c r="AB104" s="10"/>
      <c r="AC104" s="10"/>
      <c r="AD104" s="10"/>
      <c r="AE104" s="10"/>
    </row>
    <row r="105" s="10" customFormat="1" ht="19.92" customHeight="1">
      <c r="A105" s="10"/>
      <c r="B105" s="199"/>
      <c r="C105" s="135"/>
      <c r="D105" s="200" t="s">
        <v>443</v>
      </c>
      <c r="E105" s="201"/>
      <c r="F105" s="201"/>
      <c r="G105" s="201"/>
      <c r="H105" s="201"/>
      <c r="I105" s="202">
        <f>Q167</f>
        <v>0</v>
      </c>
      <c r="J105" s="202">
        <f>R167</f>
        <v>0</v>
      </c>
      <c r="K105" s="202">
        <f>K167</f>
        <v>0</v>
      </c>
      <c r="L105" s="135"/>
      <c r="M105" s="203"/>
      <c r="S105" s="10"/>
      <c r="T105" s="10"/>
      <c r="U105" s="10"/>
      <c r="V105" s="10"/>
      <c r="W105" s="10"/>
      <c r="X105" s="10"/>
      <c r="Y105" s="10"/>
      <c r="Z105" s="10"/>
      <c r="AA105" s="10"/>
      <c r="AB105" s="10"/>
      <c r="AC105" s="10"/>
      <c r="AD105" s="10"/>
      <c r="AE105" s="10"/>
    </row>
    <row r="106" s="10" customFormat="1" ht="19.92" customHeight="1">
      <c r="A106" s="10"/>
      <c r="B106" s="199"/>
      <c r="C106" s="135"/>
      <c r="D106" s="200" t="s">
        <v>167</v>
      </c>
      <c r="E106" s="201"/>
      <c r="F106" s="201"/>
      <c r="G106" s="201"/>
      <c r="H106" s="201"/>
      <c r="I106" s="202">
        <f>Q173</f>
        <v>0</v>
      </c>
      <c r="J106" s="202">
        <f>R173</f>
        <v>0</v>
      </c>
      <c r="K106" s="202">
        <f>K173</f>
        <v>0</v>
      </c>
      <c r="L106" s="135"/>
      <c r="M106" s="203"/>
      <c r="S106" s="10"/>
      <c r="T106" s="10"/>
      <c r="U106" s="10"/>
      <c r="V106" s="10"/>
      <c r="W106" s="10"/>
      <c r="X106" s="10"/>
      <c r="Y106" s="10"/>
      <c r="Z106" s="10"/>
      <c r="AA106" s="10"/>
      <c r="AB106" s="10"/>
      <c r="AC106" s="10"/>
      <c r="AD106" s="10"/>
      <c r="AE106" s="10"/>
    </row>
    <row r="107" s="2" customFormat="1" ht="21.84" customHeight="1">
      <c r="A107" s="37"/>
      <c r="B107" s="38"/>
      <c r="C107" s="39"/>
      <c r="D107" s="39"/>
      <c r="E107" s="39"/>
      <c r="F107" s="39"/>
      <c r="G107" s="39"/>
      <c r="H107" s="39"/>
      <c r="I107" s="39"/>
      <c r="J107" s="39"/>
      <c r="K107" s="39"/>
      <c r="L107" s="39"/>
      <c r="M107" s="62"/>
      <c r="S107" s="37"/>
      <c r="T107" s="37"/>
      <c r="U107" s="37"/>
      <c r="V107" s="37"/>
      <c r="W107" s="37"/>
      <c r="X107" s="37"/>
      <c r="Y107" s="37"/>
      <c r="Z107" s="37"/>
      <c r="AA107" s="37"/>
      <c r="AB107" s="37"/>
      <c r="AC107" s="37"/>
      <c r="AD107" s="37"/>
      <c r="AE107" s="37"/>
    </row>
    <row r="108" s="2" customFormat="1" ht="6.96" customHeight="1">
      <c r="A108" s="37"/>
      <c r="B108" s="65"/>
      <c r="C108" s="66"/>
      <c r="D108" s="66"/>
      <c r="E108" s="66"/>
      <c r="F108" s="66"/>
      <c r="G108" s="66"/>
      <c r="H108" s="66"/>
      <c r="I108" s="66"/>
      <c r="J108" s="66"/>
      <c r="K108" s="66"/>
      <c r="L108" s="66"/>
      <c r="M108" s="62"/>
      <c r="S108" s="37"/>
      <c r="T108" s="37"/>
      <c r="U108" s="37"/>
      <c r="V108" s="37"/>
      <c r="W108" s="37"/>
      <c r="X108" s="37"/>
      <c r="Y108" s="37"/>
      <c r="Z108" s="37"/>
      <c r="AA108" s="37"/>
      <c r="AB108" s="37"/>
      <c r="AC108" s="37"/>
      <c r="AD108" s="37"/>
      <c r="AE108" s="37"/>
    </row>
    <row r="112" s="2" customFormat="1" ht="6.96" customHeight="1">
      <c r="A112" s="37"/>
      <c r="B112" s="67"/>
      <c r="C112" s="68"/>
      <c r="D112" s="68"/>
      <c r="E112" s="68"/>
      <c r="F112" s="68"/>
      <c r="G112" s="68"/>
      <c r="H112" s="68"/>
      <c r="I112" s="68"/>
      <c r="J112" s="68"/>
      <c r="K112" s="68"/>
      <c r="L112" s="68"/>
      <c r="M112" s="62"/>
      <c r="S112" s="37"/>
      <c r="T112" s="37"/>
      <c r="U112" s="37"/>
      <c r="V112" s="37"/>
      <c r="W112" s="37"/>
      <c r="X112" s="37"/>
      <c r="Y112" s="37"/>
      <c r="Z112" s="37"/>
      <c r="AA112" s="37"/>
      <c r="AB112" s="37"/>
      <c r="AC112" s="37"/>
      <c r="AD112" s="37"/>
      <c r="AE112" s="37"/>
    </row>
    <row r="113" s="2" customFormat="1" ht="24.96" customHeight="1">
      <c r="A113" s="37"/>
      <c r="B113" s="38"/>
      <c r="C113" s="22" t="s">
        <v>173</v>
      </c>
      <c r="D113" s="39"/>
      <c r="E113" s="39"/>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6.96" customHeight="1">
      <c r="A114" s="37"/>
      <c r="B114" s="38"/>
      <c r="C114" s="39"/>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2" customHeight="1">
      <c r="A115" s="37"/>
      <c r="B115" s="38"/>
      <c r="C115" s="31" t="s">
        <v>17</v>
      </c>
      <c r="D115" s="39"/>
      <c r="E115" s="39"/>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26.25" customHeight="1">
      <c r="A116" s="37"/>
      <c r="B116" s="38"/>
      <c r="C116" s="39"/>
      <c r="D116" s="39"/>
      <c r="E116" s="188" t="str">
        <f>E7</f>
        <v>MŠ Sluníčko - projekt úpravy zahrady pro děti s poruchou autistického spektra</v>
      </c>
      <c r="F116" s="31"/>
      <c r="G116" s="31"/>
      <c r="H116" s="31"/>
      <c r="I116" s="39"/>
      <c r="J116" s="39"/>
      <c r="K116" s="39"/>
      <c r="L116" s="39"/>
      <c r="M116" s="62"/>
      <c r="S116" s="37"/>
      <c r="T116" s="37"/>
      <c r="U116" s="37"/>
      <c r="V116" s="37"/>
      <c r="W116" s="37"/>
      <c r="X116" s="37"/>
      <c r="Y116" s="37"/>
      <c r="Z116" s="37"/>
      <c r="AA116" s="37"/>
      <c r="AB116" s="37"/>
      <c r="AC116" s="37"/>
      <c r="AD116" s="37"/>
      <c r="AE116" s="37"/>
    </row>
    <row r="117" s="1" customFormat="1" ht="12" customHeight="1">
      <c r="B117" s="20"/>
      <c r="C117" s="31" t="s">
        <v>151</v>
      </c>
      <c r="D117" s="21"/>
      <c r="E117" s="21"/>
      <c r="F117" s="21"/>
      <c r="G117" s="21"/>
      <c r="H117" s="21"/>
      <c r="I117" s="21"/>
      <c r="J117" s="21"/>
      <c r="K117" s="21"/>
      <c r="L117" s="21"/>
      <c r="M117" s="19"/>
    </row>
    <row r="118" s="1" customFormat="1" ht="16.5" customHeight="1">
      <c r="B118" s="20"/>
      <c r="C118" s="21"/>
      <c r="D118" s="21"/>
      <c r="E118" s="188" t="s">
        <v>440</v>
      </c>
      <c r="F118" s="21"/>
      <c r="G118" s="21"/>
      <c r="H118" s="21"/>
      <c r="I118" s="21"/>
      <c r="J118" s="21"/>
      <c r="K118" s="21"/>
      <c r="L118" s="21"/>
      <c r="M118" s="19"/>
    </row>
    <row r="119" s="1" customFormat="1" ht="12" customHeight="1">
      <c r="B119" s="20"/>
      <c r="C119" s="31" t="s">
        <v>441</v>
      </c>
      <c r="D119" s="21"/>
      <c r="E119" s="21"/>
      <c r="F119" s="21"/>
      <c r="G119" s="21"/>
      <c r="H119" s="21"/>
      <c r="I119" s="21"/>
      <c r="J119" s="21"/>
      <c r="K119" s="21"/>
      <c r="L119" s="21"/>
      <c r="M119" s="19"/>
    </row>
    <row r="120" s="2" customFormat="1" ht="16.5" customHeight="1">
      <c r="A120" s="37"/>
      <c r="B120" s="38"/>
      <c r="C120" s="39"/>
      <c r="D120" s="39"/>
      <c r="E120" s="293" t="s">
        <v>514</v>
      </c>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12" customHeight="1">
      <c r="A121" s="37"/>
      <c r="B121" s="38"/>
      <c r="C121" s="31" t="s">
        <v>515</v>
      </c>
      <c r="D121" s="39"/>
      <c r="E121" s="39"/>
      <c r="F121" s="39"/>
      <c r="G121" s="39"/>
      <c r="H121" s="39"/>
      <c r="I121" s="39"/>
      <c r="J121" s="39"/>
      <c r="K121" s="39"/>
      <c r="L121" s="39"/>
      <c r="M121" s="62"/>
      <c r="S121" s="37"/>
      <c r="T121" s="37"/>
      <c r="U121" s="37"/>
      <c r="V121" s="37"/>
      <c r="W121" s="37"/>
      <c r="X121" s="37"/>
      <c r="Y121" s="37"/>
      <c r="Z121" s="37"/>
      <c r="AA121" s="37"/>
      <c r="AB121" s="37"/>
      <c r="AC121" s="37"/>
      <c r="AD121" s="37"/>
      <c r="AE121" s="37"/>
    </row>
    <row r="122" s="2" customFormat="1" ht="16.5" customHeight="1">
      <c r="A122" s="37"/>
      <c r="B122" s="38"/>
      <c r="C122" s="39"/>
      <c r="D122" s="39"/>
      <c r="E122" s="75" t="str">
        <f>E13</f>
        <v>06.04.01 - Dlažby</v>
      </c>
      <c r="F122" s="39"/>
      <c r="G122" s="39"/>
      <c r="H122" s="39"/>
      <c r="I122" s="39"/>
      <c r="J122" s="39"/>
      <c r="K122" s="39"/>
      <c r="L122" s="39"/>
      <c r="M122" s="62"/>
      <c r="S122" s="37"/>
      <c r="T122" s="37"/>
      <c r="U122" s="37"/>
      <c r="V122" s="37"/>
      <c r="W122" s="37"/>
      <c r="X122" s="37"/>
      <c r="Y122" s="37"/>
      <c r="Z122" s="37"/>
      <c r="AA122" s="37"/>
      <c r="AB122" s="37"/>
      <c r="AC122" s="37"/>
      <c r="AD122" s="37"/>
      <c r="AE122" s="37"/>
    </row>
    <row r="123" s="2" customFormat="1" ht="6.96" customHeight="1">
      <c r="A123" s="37"/>
      <c r="B123" s="38"/>
      <c r="C123" s="39"/>
      <c r="D123" s="39"/>
      <c r="E123" s="39"/>
      <c r="F123" s="39"/>
      <c r="G123" s="39"/>
      <c r="H123" s="39"/>
      <c r="I123" s="39"/>
      <c r="J123" s="39"/>
      <c r="K123" s="39"/>
      <c r="L123" s="39"/>
      <c r="M123" s="62"/>
      <c r="S123" s="37"/>
      <c r="T123" s="37"/>
      <c r="U123" s="37"/>
      <c r="V123" s="37"/>
      <c r="W123" s="37"/>
      <c r="X123" s="37"/>
      <c r="Y123" s="37"/>
      <c r="Z123" s="37"/>
      <c r="AA123" s="37"/>
      <c r="AB123" s="37"/>
      <c r="AC123" s="37"/>
      <c r="AD123" s="37"/>
      <c r="AE123" s="37"/>
    </row>
    <row r="124" s="2" customFormat="1" ht="12" customHeight="1">
      <c r="A124" s="37"/>
      <c r="B124" s="38"/>
      <c r="C124" s="31" t="s">
        <v>21</v>
      </c>
      <c r="D124" s="39"/>
      <c r="E124" s="39"/>
      <c r="F124" s="26" t="str">
        <f>F16</f>
        <v>Roudnice nad Labem</v>
      </c>
      <c r="G124" s="39"/>
      <c r="H124" s="39"/>
      <c r="I124" s="31" t="s">
        <v>23</v>
      </c>
      <c r="J124" s="78" t="str">
        <f>IF(J16="","",J16)</f>
        <v>28. 8. 2024</v>
      </c>
      <c r="K124" s="39"/>
      <c r="L124" s="39"/>
      <c r="M124" s="62"/>
      <c r="S124" s="37"/>
      <c r="T124" s="37"/>
      <c r="U124" s="37"/>
      <c r="V124" s="37"/>
      <c r="W124" s="37"/>
      <c r="X124" s="37"/>
      <c r="Y124" s="37"/>
      <c r="Z124" s="37"/>
      <c r="AA124" s="37"/>
      <c r="AB124" s="37"/>
      <c r="AC124" s="37"/>
      <c r="AD124" s="37"/>
      <c r="AE124" s="37"/>
    </row>
    <row r="125" s="2" customFormat="1" ht="6.96" customHeight="1">
      <c r="A125" s="37"/>
      <c r="B125" s="38"/>
      <c r="C125" s="39"/>
      <c r="D125" s="39"/>
      <c r="E125" s="39"/>
      <c r="F125" s="39"/>
      <c r="G125" s="39"/>
      <c r="H125" s="39"/>
      <c r="I125" s="39"/>
      <c r="J125" s="39"/>
      <c r="K125" s="39"/>
      <c r="L125" s="39"/>
      <c r="M125" s="62"/>
      <c r="S125" s="37"/>
      <c r="T125" s="37"/>
      <c r="U125" s="37"/>
      <c r="V125" s="37"/>
      <c r="W125" s="37"/>
      <c r="X125" s="37"/>
      <c r="Y125" s="37"/>
      <c r="Z125" s="37"/>
      <c r="AA125" s="37"/>
      <c r="AB125" s="37"/>
      <c r="AC125" s="37"/>
      <c r="AD125" s="37"/>
      <c r="AE125" s="37"/>
    </row>
    <row r="126" s="2" customFormat="1" ht="25.65" customHeight="1">
      <c r="A126" s="37"/>
      <c r="B126" s="38"/>
      <c r="C126" s="31" t="s">
        <v>25</v>
      </c>
      <c r="D126" s="39"/>
      <c r="E126" s="39"/>
      <c r="F126" s="26" t="str">
        <f>E19</f>
        <v>MŠ Sluníčko</v>
      </c>
      <c r="G126" s="39"/>
      <c r="H126" s="39"/>
      <c r="I126" s="31" t="s">
        <v>32</v>
      </c>
      <c r="J126" s="35" t="str">
        <f>E25</f>
        <v>Ing. Tomáš Prinz, DiS.</v>
      </c>
      <c r="K126" s="39"/>
      <c r="L126" s="39"/>
      <c r="M126" s="62"/>
      <c r="S126" s="37"/>
      <c r="T126" s="37"/>
      <c r="U126" s="37"/>
      <c r="V126" s="37"/>
      <c r="W126" s="37"/>
      <c r="X126" s="37"/>
      <c r="Y126" s="37"/>
      <c r="Z126" s="37"/>
      <c r="AA126" s="37"/>
      <c r="AB126" s="37"/>
      <c r="AC126" s="37"/>
      <c r="AD126" s="37"/>
      <c r="AE126" s="37"/>
    </row>
    <row r="127" s="2" customFormat="1" ht="15.15" customHeight="1">
      <c r="A127" s="37"/>
      <c r="B127" s="38"/>
      <c r="C127" s="31" t="s">
        <v>30</v>
      </c>
      <c r="D127" s="39"/>
      <c r="E127" s="39"/>
      <c r="F127" s="26" t="str">
        <f>IF(E22="","",E22)</f>
        <v>Vyplň údaj</v>
      </c>
      <c r="G127" s="39"/>
      <c r="H127" s="39"/>
      <c r="I127" s="31" t="s">
        <v>35</v>
      </c>
      <c r="J127" s="35" t="str">
        <f>E28</f>
        <v xml:space="preserve"> </v>
      </c>
      <c r="K127" s="39"/>
      <c r="L127" s="39"/>
      <c r="M127" s="62"/>
      <c r="S127" s="37"/>
      <c r="T127" s="37"/>
      <c r="U127" s="37"/>
      <c r="V127" s="37"/>
      <c r="W127" s="37"/>
      <c r="X127" s="37"/>
      <c r="Y127" s="37"/>
      <c r="Z127" s="37"/>
      <c r="AA127" s="37"/>
      <c r="AB127" s="37"/>
      <c r="AC127" s="37"/>
      <c r="AD127" s="37"/>
      <c r="AE127" s="37"/>
    </row>
    <row r="128" s="2" customFormat="1" ht="10.32" customHeight="1">
      <c r="A128" s="37"/>
      <c r="B128" s="38"/>
      <c r="C128" s="39"/>
      <c r="D128" s="39"/>
      <c r="E128" s="39"/>
      <c r="F128" s="39"/>
      <c r="G128" s="39"/>
      <c r="H128" s="39"/>
      <c r="I128" s="39"/>
      <c r="J128" s="39"/>
      <c r="K128" s="39"/>
      <c r="L128" s="39"/>
      <c r="M128" s="62"/>
      <c r="S128" s="37"/>
      <c r="T128" s="37"/>
      <c r="U128" s="37"/>
      <c r="V128" s="37"/>
      <c r="W128" s="37"/>
      <c r="X128" s="37"/>
      <c r="Y128" s="37"/>
      <c r="Z128" s="37"/>
      <c r="AA128" s="37"/>
      <c r="AB128" s="37"/>
      <c r="AC128" s="37"/>
      <c r="AD128" s="37"/>
      <c r="AE128" s="37"/>
    </row>
    <row r="129" s="11" customFormat="1" ht="29.28" customHeight="1">
      <c r="A129" s="204"/>
      <c r="B129" s="205"/>
      <c r="C129" s="206" t="s">
        <v>174</v>
      </c>
      <c r="D129" s="207" t="s">
        <v>63</v>
      </c>
      <c r="E129" s="207" t="s">
        <v>59</v>
      </c>
      <c r="F129" s="207" t="s">
        <v>60</v>
      </c>
      <c r="G129" s="207" t="s">
        <v>175</v>
      </c>
      <c r="H129" s="207" t="s">
        <v>176</v>
      </c>
      <c r="I129" s="207" t="s">
        <v>177</v>
      </c>
      <c r="J129" s="207" t="s">
        <v>178</v>
      </c>
      <c r="K129" s="207" t="s">
        <v>160</v>
      </c>
      <c r="L129" s="208" t="s">
        <v>179</v>
      </c>
      <c r="M129" s="209"/>
      <c r="N129" s="99" t="s">
        <v>1</v>
      </c>
      <c r="O129" s="100" t="s">
        <v>42</v>
      </c>
      <c r="P129" s="100" t="s">
        <v>180</v>
      </c>
      <c r="Q129" s="100" t="s">
        <v>181</v>
      </c>
      <c r="R129" s="100" t="s">
        <v>182</v>
      </c>
      <c r="S129" s="100" t="s">
        <v>183</v>
      </c>
      <c r="T129" s="100" t="s">
        <v>184</v>
      </c>
      <c r="U129" s="100" t="s">
        <v>185</v>
      </c>
      <c r="V129" s="100" t="s">
        <v>186</v>
      </c>
      <c r="W129" s="100" t="s">
        <v>187</v>
      </c>
      <c r="X129" s="101" t="s">
        <v>188</v>
      </c>
      <c r="Y129" s="204"/>
      <c r="Z129" s="204"/>
      <c r="AA129" s="204"/>
      <c r="AB129" s="204"/>
      <c r="AC129" s="204"/>
      <c r="AD129" s="204"/>
      <c r="AE129" s="204"/>
    </row>
    <row r="130" s="2" customFormat="1" ht="22.8" customHeight="1">
      <c r="A130" s="37"/>
      <c r="B130" s="38"/>
      <c r="C130" s="106" t="s">
        <v>189</v>
      </c>
      <c r="D130" s="39"/>
      <c r="E130" s="39"/>
      <c r="F130" s="39"/>
      <c r="G130" s="39"/>
      <c r="H130" s="39"/>
      <c r="I130" s="39"/>
      <c r="J130" s="39"/>
      <c r="K130" s="210">
        <f>BK130</f>
        <v>0</v>
      </c>
      <c r="L130" s="39"/>
      <c r="M130" s="43"/>
      <c r="N130" s="102"/>
      <c r="O130" s="211"/>
      <c r="P130" s="103"/>
      <c r="Q130" s="212">
        <f>Q131</f>
        <v>0</v>
      </c>
      <c r="R130" s="212">
        <f>R131</f>
        <v>0</v>
      </c>
      <c r="S130" s="103"/>
      <c r="T130" s="213">
        <f>T131</f>
        <v>0</v>
      </c>
      <c r="U130" s="103"/>
      <c r="V130" s="213">
        <f>V131</f>
        <v>153.7131325</v>
      </c>
      <c r="W130" s="103"/>
      <c r="X130" s="214">
        <f>X131</f>
        <v>0</v>
      </c>
      <c r="Y130" s="37"/>
      <c r="Z130" s="37"/>
      <c r="AA130" s="37"/>
      <c r="AB130" s="37"/>
      <c r="AC130" s="37"/>
      <c r="AD130" s="37"/>
      <c r="AE130" s="37"/>
      <c r="AT130" s="16" t="s">
        <v>79</v>
      </c>
      <c r="AU130" s="16" t="s">
        <v>162</v>
      </c>
      <c r="BK130" s="215">
        <f>BK131</f>
        <v>0</v>
      </c>
    </row>
    <row r="131" s="12" customFormat="1" ht="25.92" customHeight="1">
      <c r="A131" s="12"/>
      <c r="B131" s="216"/>
      <c r="C131" s="217"/>
      <c r="D131" s="218" t="s">
        <v>79</v>
      </c>
      <c r="E131" s="219" t="s">
        <v>190</v>
      </c>
      <c r="F131" s="219" t="s">
        <v>191</v>
      </c>
      <c r="G131" s="217"/>
      <c r="H131" s="217"/>
      <c r="I131" s="220"/>
      <c r="J131" s="220"/>
      <c r="K131" s="221">
        <f>BK131</f>
        <v>0</v>
      </c>
      <c r="L131" s="217"/>
      <c r="M131" s="222"/>
      <c r="N131" s="223"/>
      <c r="O131" s="224"/>
      <c r="P131" s="224"/>
      <c r="Q131" s="225">
        <f>Q132+Q152+Q160+Q167+Q173</f>
        <v>0</v>
      </c>
      <c r="R131" s="225">
        <f>R132+R152+R160+R167+R173</f>
        <v>0</v>
      </c>
      <c r="S131" s="224"/>
      <c r="T131" s="226">
        <f>T132+T152+T160+T167+T173</f>
        <v>0</v>
      </c>
      <c r="U131" s="224"/>
      <c r="V131" s="226">
        <f>V132+V152+V160+V167+V173</f>
        <v>153.7131325</v>
      </c>
      <c r="W131" s="224"/>
      <c r="X131" s="227">
        <f>X132+X152+X160+X167+X173</f>
        <v>0</v>
      </c>
      <c r="Y131" s="12"/>
      <c r="Z131" s="12"/>
      <c r="AA131" s="12"/>
      <c r="AB131" s="12"/>
      <c r="AC131" s="12"/>
      <c r="AD131" s="12"/>
      <c r="AE131" s="12"/>
      <c r="AR131" s="228" t="s">
        <v>88</v>
      </c>
      <c r="AT131" s="229" t="s">
        <v>79</v>
      </c>
      <c r="AU131" s="229" t="s">
        <v>80</v>
      </c>
      <c r="AY131" s="228" t="s">
        <v>192</v>
      </c>
      <c r="BK131" s="230">
        <f>BK132+BK152+BK160+BK167+BK173</f>
        <v>0</v>
      </c>
    </row>
    <row r="132" s="12" customFormat="1" ht="22.8" customHeight="1">
      <c r="A132" s="12"/>
      <c r="B132" s="216"/>
      <c r="C132" s="217"/>
      <c r="D132" s="218" t="s">
        <v>79</v>
      </c>
      <c r="E132" s="231" t="s">
        <v>88</v>
      </c>
      <c r="F132" s="231" t="s">
        <v>193</v>
      </c>
      <c r="G132" s="217"/>
      <c r="H132" s="217"/>
      <c r="I132" s="220"/>
      <c r="J132" s="220"/>
      <c r="K132" s="232">
        <f>BK132</f>
        <v>0</v>
      </c>
      <c r="L132" s="217"/>
      <c r="M132" s="222"/>
      <c r="N132" s="223"/>
      <c r="O132" s="224"/>
      <c r="P132" s="224"/>
      <c r="Q132" s="225">
        <f>SUM(Q133:Q151)</f>
        <v>0</v>
      </c>
      <c r="R132" s="225">
        <f>SUM(R133:R151)</f>
        <v>0</v>
      </c>
      <c r="S132" s="224"/>
      <c r="T132" s="226">
        <f>SUM(T133:T151)</f>
        <v>0</v>
      </c>
      <c r="U132" s="224"/>
      <c r="V132" s="226">
        <f>SUM(V133:V151)</f>
        <v>0</v>
      </c>
      <c r="W132" s="224"/>
      <c r="X132" s="227">
        <f>SUM(X133:X151)</f>
        <v>0</v>
      </c>
      <c r="Y132" s="12"/>
      <c r="Z132" s="12"/>
      <c r="AA132" s="12"/>
      <c r="AB132" s="12"/>
      <c r="AC132" s="12"/>
      <c r="AD132" s="12"/>
      <c r="AE132" s="12"/>
      <c r="AR132" s="228" t="s">
        <v>88</v>
      </c>
      <c r="AT132" s="229" t="s">
        <v>79</v>
      </c>
      <c r="AU132" s="229" t="s">
        <v>88</v>
      </c>
      <c r="AY132" s="228" t="s">
        <v>192</v>
      </c>
      <c r="BK132" s="230">
        <f>SUM(BK133:BK151)</f>
        <v>0</v>
      </c>
    </row>
    <row r="133" s="2" customFormat="1" ht="33" customHeight="1">
      <c r="A133" s="37"/>
      <c r="B133" s="38"/>
      <c r="C133" s="233" t="s">
        <v>88</v>
      </c>
      <c r="D133" s="233" t="s">
        <v>194</v>
      </c>
      <c r="E133" s="234" t="s">
        <v>517</v>
      </c>
      <c r="F133" s="235" t="s">
        <v>518</v>
      </c>
      <c r="G133" s="236" t="s">
        <v>197</v>
      </c>
      <c r="H133" s="237">
        <v>26.856000000000002</v>
      </c>
      <c r="I133" s="238"/>
      <c r="J133" s="238"/>
      <c r="K133" s="239">
        <f>ROUND(P133*H133,2)</f>
        <v>0</v>
      </c>
      <c r="L133" s="235" t="s">
        <v>198</v>
      </c>
      <c r="M133" s="43"/>
      <c r="N133" s="240" t="s">
        <v>1</v>
      </c>
      <c r="O133" s="241" t="s">
        <v>43</v>
      </c>
      <c r="P133" s="242">
        <f>I133+J133</f>
        <v>0</v>
      </c>
      <c r="Q133" s="242">
        <f>ROUND(I133*H133,2)</f>
        <v>0</v>
      </c>
      <c r="R133" s="242">
        <f>ROUND(J133*H133,2)</f>
        <v>0</v>
      </c>
      <c r="S133" s="90"/>
      <c r="T133" s="243">
        <f>S133*H133</f>
        <v>0</v>
      </c>
      <c r="U133" s="243">
        <v>0</v>
      </c>
      <c r="V133" s="243">
        <f>U133*H133</f>
        <v>0</v>
      </c>
      <c r="W133" s="243">
        <v>0</v>
      </c>
      <c r="X133" s="244">
        <f>W133*H133</f>
        <v>0</v>
      </c>
      <c r="Y133" s="37"/>
      <c r="Z133" s="37"/>
      <c r="AA133" s="37"/>
      <c r="AB133" s="37"/>
      <c r="AC133" s="37"/>
      <c r="AD133" s="37"/>
      <c r="AE133" s="37"/>
      <c r="AR133" s="245" t="s">
        <v>199</v>
      </c>
      <c r="AT133" s="245" t="s">
        <v>194</v>
      </c>
      <c r="AU133" s="245" t="s">
        <v>90</v>
      </c>
      <c r="AY133" s="16" t="s">
        <v>192</v>
      </c>
      <c r="BE133" s="246">
        <f>IF(O133="základní",K133,0)</f>
        <v>0</v>
      </c>
      <c r="BF133" s="246">
        <f>IF(O133="snížená",K133,0)</f>
        <v>0</v>
      </c>
      <c r="BG133" s="246">
        <f>IF(O133="zákl. přenesená",K133,0)</f>
        <v>0</v>
      </c>
      <c r="BH133" s="246">
        <f>IF(O133="sníž. přenesená",K133,0)</f>
        <v>0</v>
      </c>
      <c r="BI133" s="246">
        <f>IF(O133="nulová",K133,0)</f>
        <v>0</v>
      </c>
      <c r="BJ133" s="16" t="s">
        <v>88</v>
      </c>
      <c r="BK133" s="246">
        <f>ROUND(P133*H133,2)</f>
        <v>0</v>
      </c>
      <c r="BL133" s="16" t="s">
        <v>199</v>
      </c>
      <c r="BM133" s="245" t="s">
        <v>519</v>
      </c>
    </row>
    <row r="134" s="2" customFormat="1">
      <c r="A134" s="37"/>
      <c r="B134" s="38"/>
      <c r="C134" s="39"/>
      <c r="D134" s="247" t="s">
        <v>201</v>
      </c>
      <c r="E134" s="39"/>
      <c r="F134" s="248" t="s">
        <v>520</v>
      </c>
      <c r="G134" s="39"/>
      <c r="H134" s="39"/>
      <c r="I134" s="249"/>
      <c r="J134" s="249"/>
      <c r="K134" s="39"/>
      <c r="L134" s="39"/>
      <c r="M134" s="43"/>
      <c r="N134" s="250"/>
      <c r="O134" s="251"/>
      <c r="P134" s="90"/>
      <c r="Q134" s="90"/>
      <c r="R134" s="90"/>
      <c r="S134" s="90"/>
      <c r="T134" s="90"/>
      <c r="U134" s="90"/>
      <c r="V134" s="90"/>
      <c r="W134" s="90"/>
      <c r="X134" s="91"/>
      <c r="Y134" s="37"/>
      <c r="Z134" s="37"/>
      <c r="AA134" s="37"/>
      <c r="AB134" s="37"/>
      <c r="AC134" s="37"/>
      <c r="AD134" s="37"/>
      <c r="AE134" s="37"/>
      <c r="AT134" s="16" t="s">
        <v>201</v>
      </c>
      <c r="AU134" s="16" t="s">
        <v>90</v>
      </c>
    </row>
    <row r="135" s="2" customFormat="1">
      <c r="A135" s="37"/>
      <c r="B135" s="38"/>
      <c r="C135" s="39"/>
      <c r="D135" s="252" t="s">
        <v>203</v>
      </c>
      <c r="E135" s="39"/>
      <c r="F135" s="253" t="s">
        <v>204</v>
      </c>
      <c r="G135" s="39"/>
      <c r="H135" s="39"/>
      <c r="I135" s="249"/>
      <c r="J135" s="249"/>
      <c r="K135" s="39"/>
      <c r="L135" s="39"/>
      <c r="M135" s="43"/>
      <c r="N135" s="250"/>
      <c r="O135" s="251"/>
      <c r="P135" s="90"/>
      <c r="Q135" s="90"/>
      <c r="R135" s="90"/>
      <c r="S135" s="90"/>
      <c r="T135" s="90"/>
      <c r="U135" s="90"/>
      <c r="V135" s="90"/>
      <c r="W135" s="90"/>
      <c r="X135" s="91"/>
      <c r="Y135" s="37"/>
      <c r="Z135" s="37"/>
      <c r="AA135" s="37"/>
      <c r="AB135" s="37"/>
      <c r="AC135" s="37"/>
      <c r="AD135" s="37"/>
      <c r="AE135" s="37"/>
      <c r="AT135" s="16" t="s">
        <v>203</v>
      </c>
      <c r="AU135" s="16" t="s">
        <v>90</v>
      </c>
    </row>
    <row r="136" s="13" customFormat="1">
      <c r="A136" s="13"/>
      <c r="B136" s="254"/>
      <c r="C136" s="255"/>
      <c r="D136" s="252" t="s">
        <v>205</v>
      </c>
      <c r="E136" s="256" t="s">
        <v>1</v>
      </c>
      <c r="F136" s="257" t="s">
        <v>521</v>
      </c>
      <c r="G136" s="255"/>
      <c r="H136" s="258">
        <v>26.856000000000002</v>
      </c>
      <c r="I136" s="259"/>
      <c r="J136" s="259"/>
      <c r="K136" s="255"/>
      <c r="L136" s="255"/>
      <c r="M136" s="260"/>
      <c r="N136" s="261"/>
      <c r="O136" s="262"/>
      <c r="P136" s="262"/>
      <c r="Q136" s="262"/>
      <c r="R136" s="262"/>
      <c r="S136" s="262"/>
      <c r="T136" s="262"/>
      <c r="U136" s="262"/>
      <c r="V136" s="262"/>
      <c r="W136" s="262"/>
      <c r="X136" s="263"/>
      <c r="Y136" s="13"/>
      <c r="Z136" s="13"/>
      <c r="AA136" s="13"/>
      <c r="AB136" s="13"/>
      <c r="AC136" s="13"/>
      <c r="AD136" s="13"/>
      <c r="AE136" s="13"/>
      <c r="AT136" s="264" t="s">
        <v>205</v>
      </c>
      <c r="AU136" s="264" t="s">
        <v>90</v>
      </c>
      <c r="AV136" s="13" t="s">
        <v>90</v>
      </c>
      <c r="AW136" s="13" t="s">
        <v>5</v>
      </c>
      <c r="AX136" s="13" t="s">
        <v>80</v>
      </c>
      <c r="AY136" s="264" t="s">
        <v>192</v>
      </c>
    </row>
    <row r="137" s="14" customFormat="1">
      <c r="A137" s="14"/>
      <c r="B137" s="265"/>
      <c r="C137" s="266"/>
      <c r="D137" s="252" t="s">
        <v>205</v>
      </c>
      <c r="E137" s="267" t="s">
        <v>1</v>
      </c>
      <c r="F137" s="268" t="s">
        <v>209</v>
      </c>
      <c r="G137" s="266"/>
      <c r="H137" s="269">
        <v>26.856000000000002</v>
      </c>
      <c r="I137" s="270"/>
      <c r="J137" s="270"/>
      <c r="K137" s="266"/>
      <c r="L137" s="266"/>
      <c r="M137" s="271"/>
      <c r="N137" s="272"/>
      <c r="O137" s="273"/>
      <c r="P137" s="273"/>
      <c r="Q137" s="273"/>
      <c r="R137" s="273"/>
      <c r="S137" s="273"/>
      <c r="T137" s="273"/>
      <c r="U137" s="273"/>
      <c r="V137" s="273"/>
      <c r="W137" s="273"/>
      <c r="X137" s="274"/>
      <c r="Y137" s="14"/>
      <c r="Z137" s="14"/>
      <c r="AA137" s="14"/>
      <c r="AB137" s="14"/>
      <c r="AC137" s="14"/>
      <c r="AD137" s="14"/>
      <c r="AE137" s="14"/>
      <c r="AT137" s="275" t="s">
        <v>205</v>
      </c>
      <c r="AU137" s="275" t="s">
        <v>90</v>
      </c>
      <c r="AV137" s="14" t="s">
        <v>199</v>
      </c>
      <c r="AW137" s="14" t="s">
        <v>5</v>
      </c>
      <c r="AX137" s="14" t="s">
        <v>88</v>
      </c>
      <c r="AY137" s="275" t="s">
        <v>192</v>
      </c>
    </row>
    <row r="138" s="2" customFormat="1" ht="62.7" customHeight="1">
      <c r="A138" s="37"/>
      <c r="B138" s="38"/>
      <c r="C138" s="233" t="s">
        <v>90</v>
      </c>
      <c r="D138" s="233" t="s">
        <v>194</v>
      </c>
      <c r="E138" s="234" t="s">
        <v>522</v>
      </c>
      <c r="F138" s="235" t="s">
        <v>523</v>
      </c>
      <c r="G138" s="236" t="s">
        <v>197</v>
      </c>
      <c r="H138" s="237">
        <v>26.856000000000002</v>
      </c>
      <c r="I138" s="238"/>
      <c r="J138" s="238"/>
      <c r="K138" s="239">
        <f>ROUND(P138*H138,2)</f>
        <v>0</v>
      </c>
      <c r="L138" s="235" t="s">
        <v>198</v>
      </c>
      <c r="M138" s="43"/>
      <c r="N138" s="240" t="s">
        <v>1</v>
      </c>
      <c r="O138" s="241" t="s">
        <v>43</v>
      </c>
      <c r="P138" s="242">
        <f>I138+J138</f>
        <v>0</v>
      </c>
      <c r="Q138" s="242">
        <f>ROUND(I138*H138,2)</f>
        <v>0</v>
      </c>
      <c r="R138" s="242">
        <f>ROUND(J138*H138,2)</f>
        <v>0</v>
      </c>
      <c r="S138" s="90"/>
      <c r="T138" s="243">
        <f>S138*H138</f>
        <v>0</v>
      </c>
      <c r="U138" s="243">
        <v>0</v>
      </c>
      <c r="V138" s="243">
        <f>U138*H138</f>
        <v>0</v>
      </c>
      <c r="W138" s="243">
        <v>0</v>
      </c>
      <c r="X138" s="244">
        <f>W138*H138</f>
        <v>0</v>
      </c>
      <c r="Y138" s="37"/>
      <c r="Z138" s="37"/>
      <c r="AA138" s="37"/>
      <c r="AB138" s="37"/>
      <c r="AC138" s="37"/>
      <c r="AD138" s="37"/>
      <c r="AE138" s="37"/>
      <c r="AR138" s="245" t="s">
        <v>199</v>
      </c>
      <c r="AT138" s="245" t="s">
        <v>194</v>
      </c>
      <c r="AU138" s="245" t="s">
        <v>90</v>
      </c>
      <c r="AY138" s="16" t="s">
        <v>192</v>
      </c>
      <c r="BE138" s="246">
        <f>IF(O138="základní",K138,0)</f>
        <v>0</v>
      </c>
      <c r="BF138" s="246">
        <f>IF(O138="snížená",K138,0)</f>
        <v>0</v>
      </c>
      <c r="BG138" s="246">
        <f>IF(O138="zákl. přenesená",K138,0)</f>
        <v>0</v>
      </c>
      <c r="BH138" s="246">
        <f>IF(O138="sníž. přenesená",K138,0)</f>
        <v>0</v>
      </c>
      <c r="BI138" s="246">
        <f>IF(O138="nulová",K138,0)</f>
        <v>0</v>
      </c>
      <c r="BJ138" s="16" t="s">
        <v>88</v>
      </c>
      <c r="BK138" s="246">
        <f>ROUND(P138*H138,2)</f>
        <v>0</v>
      </c>
      <c r="BL138" s="16" t="s">
        <v>199</v>
      </c>
      <c r="BM138" s="245" t="s">
        <v>524</v>
      </c>
    </row>
    <row r="139" s="2" customFormat="1">
      <c r="A139" s="37"/>
      <c r="B139" s="38"/>
      <c r="C139" s="39"/>
      <c r="D139" s="247" t="s">
        <v>201</v>
      </c>
      <c r="E139" s="39"/>
      <c r="F139" s="248" t="s">
        <v>525</v>
      </c>
      <c r="G139" s="39"/>
      <c r="H139" s="39"/>
      <c r="I139" s="249"/>
      <c r="J139" s="249"/>
      <c r="K139" s="39"/>
      <c r="L139" s="39"/>
      <c r="M139" s="43"/>
      <c r="N139" s="250"/>
      <c r="O139" s="251"/>
      <c r="P139" s="90"/>
      <c r="Q139" s="90"/>
      <c r="R139" s="90"/>
      <c r="S139" s="90"/>
      <c r="T139" s="90"/>
      <c r="U139" s="90"/>
      <c r="V139" s="90"/>
      <c r="W139" s="90"/>
      <c r="X139" s="91"/>
      <c r="Y139" s="37"/>
      <c r="Z139" s="37"/>
      <c r="AA139" s="37"/>
      <c r="AB139" s="37"/>
      <c r="AC139" s="37"/>
      <c r="AD139" s="37"/>
      <c r="AE139" s="37"/>
      <c r="AT139" s="16" t="s">
        <v>201</v>
      </c>
      <c r="AU139" s="16" t="s">
        <v>90</v>
      </c>
    </row>
    <row r="140" s="2" customFormat="1">
      <c r="A140" s="37"/>
      <c r="B140" s="38"/>
      <c r="C140" s="39"/>
      <c r="D140" s="252" t="s">
        <v>203</v>
      </c>
      <c r="E140" s="39"/>
      <c r="F140" s="253" t="s">
        <v>214</v>
      </c>
      <c r="G140" s="39"/>
      <c r="H140" s="39"/>
      <c r="I140" s="249"/>
      <c r="J140" s="249"/>
      <c r="K140" s="39"/>
      <c r="L140" s="39"/>
      <c r="M140" s="43"/>
      <c r="N140" s="250"/>
      <c r="O140" s="251"/>
      <c r="P140" s="90"/>
      <c r="Q140" s="90"/>
      <c r="R140" s="90"/>
      <c r="S140" s="90"/>
      <c r="T140" s="90"/>
      <c r="U140" s="90"/>
      <c r="V140" s="90"/>
      <c r="W140" s="90"/>
      <c r="X140" s="91"/>
      <c r="Y140" s="37"/>
      <c r="Z140" s="37"/>
      <c r="AA140" s="37"/>
      <c r="AB140" s="37"/>
      <c r="AC140" s="37"/>
      <c r="AD140" s="37"/>
      <c r="AE140" s="37"/>
      <c r="AT140" s="16" t="s">
        <v>203</v>
      </c>
      <c r="AU140" s="16" t="s">
        <v>90</v>
      </c>
    </row>
    <row r="141" s="13" customFormat="1">
      <c r="A141" s="13"/>
      <c r="B141" s="254"/>
      <c r="C141" s="255"/>
      <c r="D141" s="252" t="s">
        <v>205</v>
      </c>
      <c r="E141" s="256" t="s">
        <v>1</v>
      </c>
      <c r="F141" s="257" t="s">
        <v>521</v>
      </c>
      <c r="G141" s="255"/>
      <c r="H141" s="258">
        <v>26.856000000000002</v>
      </c>
      <c r="I141" s="259"/>
      <c r="J141" s="259"/>
      <c r="K141" s="255"/>
      <c r="L141" s="255"/>
      <c r="M141" s="260"/>
      <c r="N141" s="261"/>
      <c r="O141" s="262"/>
      <c r="P141" s="262"/>
      <c r="Q141" s="262"/>
      <c r="R141" s="262"/>
      <c r="S141" s="262"/>
      <c r="T141" s="262"/>
      <c r="U141" s="262"/>
      <c r="V141" s="262"/>
      <c r="W141" s="262"/>
      <c r="X141" s="263"/>
      <c r="Y141" s="13"/>
      <c r="Z141" s="13"/>
      <c r="AA141" s="13"/>
      <c r="AB141" s="13"/>
      <c r="AC141" s="13"/>
      <c r="AD141" s="13"/>
      <c r="AE141" s="13"/>
      <c r="AT141" s="264" t="s">
        <v>205</v>
      </c>
      <c r="AU141" s="264" t="s">
        <v>90</v>
      </c>
      <c r="AV141" s="13" t="s">
        <v>90</v>
      </c>
      <c r="AW141" s="13" t="s">
        <v>5</v>
      </c>
      <c r="AX141" s="13" t="s">
        <v>80</v>
      </c>
      <c r="AY141" s="264" t="s">
        <v>192</v>
      </c>
    </row>
    <row r="142" s="14" customFormat="1">
      <c r="A142" s="14"/>
      <c r="B142" s="265"/>
      <c r="C142" s="266"/>
      <c r="D142" s="252" t="s">
        <v>205</v>
      </c>
      <c r="E142" s="267" t="s">
        <v>1</v>
      </c>
      <c r="F142" s="268" t="s">
        <v>209</v>
      </c>
      <c r="G142" s="266"/>
      <c r="H142" s="269">
        <v>26.856000000000002</v>
      </c>
      <c r="I142" s="270"/>
      <c r="J142" s="270"/>
      <c r="K142" s="266"/>
      <c r="L142" s="266"/>
      <c r="M142" s="271"/>
      <c r="N142" s="272"/>
      <c r="O142" s="273"/>
      <c r="P142" s="273"/>
      <c r="Q142" s="273"/>
      <c r="R142" s="273"/>
      <c r="S142" s="273"/>
      <c r="T142" s="273"/>
      <c r="U142" s="273"/>
      <c r="V142" s="273"/>
      <c r="W142" s="273"/>
      <c r="X142" s="274"/>
      <c r="Y142" s="14"/>
      <c r="Z142" s="14"/>
      <c r="AA142" s="14"/>
      <c r="AB142" s="14"/>
      <c r="AC142" s="14"/>
      <c r="AD142" s="14"/>
      <c r="AE142" s="14"/>
      <c r="AT142" s="275" t="s">
        <v>205</v>
      </c>
      <c r="AU142" s="275" t="s">
        <v>90</v>
      </c>
      <c r="AV142" s="14" t="s">
        <v>199</v>
      </c>
      <c r="AW142" s="14" t="s">
        <v>5</v>
      </c>
      <c r="AX142" s="14" t="s">
        <v>88</v>
      </c>
      <c r="AY142" s="275" t="s">
        <v>192</v>
      </c>
    </row>
    <row r="143" s="2" customFormat="1" ht="44.25" customHeight="1">
      <c r="A143" s="37"/>
      <c r="B143" s="38"/>
      <c r="C143" s="233" t="s">
        <v>103</v>
      </c>
      <c r="D143" s="233" t="s">
        <v>194</v>
      </c>
      <c r="E143" s="234" t="s">
        <v>526</v>
      </c>
      <c r="F143" s="235" t="s">
        <v>510</v>
      </c>
      <c r="G143" s="236" t="s">
        <v>271</v>
      </c>
      <c r="H143" s="237">
        <v>48.341000000000001</v>
      </c>
      <c r="I143" s="238"/>
      <c r="J143" s="238"/>
      <c r="K143" s="239">
        <f>ROUND(P143*H143,2)</f>
        <v>0</v>
      </c>
      <c r="L143" s="235" t="s">
        <v>198</v>
      </c>
      <c r="M143" s="43"/>
      <c r="N143" s="240" t="s">
        <v>1</v>
      </c>
      <c r="O143" s="241" t="s">
        <v>43</v>
      </c>
      <c r="P143" s="242">
        <f>I143+J143</f>
        <v>0</v>
      </c>
      <c r="Q143" s="242">
        <f>ROUND(I143*H143,2)</f>
        <v>0</v>
      </c>
      <c r="R143" s="242">
        <f>ROUND(J143*H143,2)</f>
        <v>0</v>
      </c>
      <c r="S143" s="90"/>
      <c r="T143" s="243">
        <f>S143*H143</f>
        <v>0</v>
      </c>
      <c r="U143" s="243">
        <v>0</v>
      </c>
      <c r="V143" s="243">
        <f>U143*H143</f>
        <v>0</v>
      </c>
      <c r="W143" s="243">
        <v>0</v>
      </c>
      <c r="X143" s="244">
        <f>W143*H143</f>
        <v>0</v>
      </c>
      <c r="Y143" s="37"/>
      <c r="Z143" s="37"/>
      <c r="AA143" s="37"/>
      <c r="AB143" s="37"/>
      <c r="AC143" s="37"/>
      <c r="AD143" s="37"/>
      <c r="AE143" s="37"/>
      <c r="AR143" s="245" t="s">
        <v>199</v>
      </c>
      <c r="AT143" s="245" t="s">
        <v>194</v>
      </c>
      <c r="AU143" s="245" t="s">
        <v>90</v>
      </c>
      <c r="AY143" s="16" t="s">
        <v>192</v>
      </c>
      <c r="BE143" s="246">
        <f>IF(O143="základní",K143,0)</f>
        <v>0</v>
      </c>
      <c r="BF143" s="246">
        <f>IF(O143="snížená",K143,0)</f>
        <v>0</v>
      </c>
      <c r="BG143" s="246">
        <f>IF(O143="zákl. přenesená",K143,0)</f>
        <v>0</v>
      </c>
      <c r="BH143" s="246">
        <f>IF(O143="sníž. přenesená",K143,0)</f>
        <v>0</v>
      </c>
      <c r="BI143" s="246">
        <f>IF(O143="nulová",K143,0)</f>
        <v>0</v>
      </c>
      <c r="BJ143" s="16" t="s">
        <v>88</v>
      </c>
      <c r="BK143" s="246">
        <f>ROUND(P143*H143,2)</f>
        <v>0</v>
      </c>
      <c r="BL143" s="16" t="s">
        <v>199</v>
      </c>
      <c r="BM143" s="245" t="s">
        <v>527</v>
      </c>
    </row>
    <row r="144" s="2" customFormat="1">
      <c r="A144" s="37"/>
      <c r="B144" s="38"/>
      <c r="C144" s="39"/>
      <c r="D144" s="247" t="s">
        <v>201</v>
      </c>
      <c r="E144" s="39"/>
      <c r="F144" s="248" t="s">
        <v>528</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201</v>
      </c>
      <c r="AU144" s="16" t="s">
        <v>90</v>
      </c>
    </row>
    <row r="145" s="2" customFormat="1">
      <c r="A145" s="37"/>
      <c r="B145" s="38"/>
      <c r="C145" s="39"/>
      <c r="D145" s="252" t="s">
        <v>203</v>
      </c>
      <c r="E145" s="39"/>
      <c r="F145" s="253" t="s">
        <v>529</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203</v>
      </c>
      <c r="AU145" s="16" t="s">
        <v>90</v>
      </c>
    </row>
    <row r="146" s="13" customFormat="1">
      <c r="A146" s="13"/>
      <c r="B146" s="254"/>
      <c r="C146" s="255"/>
      <c r="D146" s="252" t="s">
        <v>205</v>
      </c>
      <c r="E146" s="255"/>
      <c r="F146" s="257" t="s">
        <v>530</v>
      </c>
      <c r="G146" s="255"/>
      <c r="H146" s="258">
        <v>48.341000000000001</v>
      </c>
      <c r="I146" s="259"/>
      <c r="J146" s="259"/>
      <c r="K146" s="255"/>
      <c r="L146" s="255"/>
      <c r="M146" s="260"/>
      <c r="N146" s="261"/>
      <c r="O146" s="262"/>
      <c r="P146" s="262"/>
      <c r="Q146" s="262"/>
      <c r="R146" s="262"/>
      <c r="S146" s="262"/>
      <c r="T146" s="262"/>
      <c r="U146" s="262"/>
      <c r="V146" s="262"/>
      <c r="W146" s="262"/>
      <c r="X146" s="263"/>
      <c r="Y146" s="13"/>
      <c r="Z146" s="13"/>
      <c r="AA146" s="13"/>
      <c r="AB146" s="13"/>
      <c r="AC146" s="13"/>
      <c r="AD146" s="13"/>
      <c r="AE146" s="13"/>
      <c r="AT146" s="264" t="s">
        <v>205</v>
      </c>
      <c r="AU146" s="264" t="s">
        <v>90</v>
      </c>
      <c r="AV146" s="13" t="s">
        <v>90</v>
      </c>
      <c r="AW146" s="13" t="s">
        <v>4</v>
      </c>
      <c r="AX146" s="13" t="s">
        <v>88</v>
      </c>
      <c r="AY146" s="264" t="s">
        <v>192</v>
      </c>
    </row>
    <row r="147" s="2" customFormat="1" ht="33" customHeight="1">
      <c r="A147" s="37"/>
      <c r="B147" s="38"/>
      <c r="C147" s="233" t="s">
        <v>199</v>
      </c>
      <c r="D147" s="233" t="s">
        <v>194</v>
      </c>
      <c r="E147" s="234" t="s">
        <v>531</v>
      </c>
      <c r="F147" s="235" t="s">
        <v>532</v>
      </c>
      <c r="G147" s="236" t="s">
        <v>237</v>
      </c>
      <c r="H147" s="237">
        <v>223.80000000000001</v>
      </c>
      <c r="I147" s="238"/>
      <c r="J147" s="238"/>
      <c r="K147" s="239">
        <f>ROUND(P147*H147,2)</f>
        <v>0</v>
      </c>
      <c r="L147" s="235" t="s">
        <v>198</v>
      </c>
      <c r="M147" s="43"/>
      <c r="N147" s="240" t="s">
        <v>1</v>
      </c>
      <c r="O147" s="241" t="s">
        <v>43</v>
      </c>
      <c r="P147" s="242">
        <f>I147+J147</f>
        <v>0</v>
      </c>
      <c r="Q147" s="242">
        <f>ROUND(I147*H147,2)</f>
        <v>0</v>
      </c>
      <c r="R147" s="242">
        <f>ROUND(J147*H147,2)</f>
        <v>0</v>
      </c>
      <c r="S147" s="90"/>
      <c r="T147" s="243">
        <f>S147*H147</f>
        <v>0</v>
      </c>
      <c r="U147" s="243">
        <v>0</v>
      </c>
      <c r="V147" s="243">
        <f>U147*H147</f>
        <v>0</v>
      </c>
      <c r="W147" s="243">
        <v>0</v>
      </c>
      <c r="X147" s="244">
        <f>W147*H147</f>
        <v>0</v>
      </c>
      <c r="Y147" s="37"/>
      <c r="Z147" s="37"/>
      <c r="AA147" s="37"/>
      <c r="AB147" s="37"/>
      <c r="AC147" s="37"/>
      <c r="AD147" s="37"/>
      <c r="AE147" s="37"/>
      <c r="AR147" s="245" t="s">
        <v>199</v>
      </c>
      <c r="AT147" s="245" t="s">
        <v>194</v>
      </c>
      <c r="AU147" s="245" t="s">
        <v>90</v>
      </c>
      <c r="AY147" s="16" t="s">
        <v>192</v>
      </c>
      <c r="BE147" s="246">
        <f>IF(O147="základní",K147,0)</f>
        <v>0</v>
      </c>
      <c r="BF147" s="246">
        <f>IF(O147="snížená",K147,0)</f>
        <v>0</v>
      </c>
      <c r="BG147" s="246">
        <f>IF(O147="zákl. přenesená",K147,0)</f>
        <v>0</v>
      </c>
      <c r="BH147" s="246">
        <f>IF(O147="sníž. přenesená",K147,0)</f>
        <v>0</v>
      </c>
      <c r="BI147" s="246">
        <f>IF(O147="nulová",K147,0)</f>
        <v>0</v>
      </c>
      <c r="BJ147" s="16" t="s">
        <v>88</v>
      </c>
      <c r="BK147" s="246">
        <f>ROUND(P147*H147,2)</f>
        <v>0</v>
      </c>
      <c r="BL147" s="16" t="s">
        <v>199</v>
      </c>
      <c r="BM147" s="245" t="s">
        <v>533</v>
      </c>
    </row>
    <row r="148" s="2" customFormat="1">
      <c r="A148" s="37"/>
      <c r="B148" s="38"/>
      <c r="C148" s="39"/>
      <c r="D148" s="247" t="s">
        <v>201</v>
      </c>
      <c r="E148" s="39"/>
      <c r="F148" s="248" t="s">
        <v>534</v>
      </c>
      <c r="G148" s="39"/>
      <c r="H148" s="39"/>
      <c r="I148" s="249"/>
      <c r="J148" s="249"/>
      <c r="K148" s="39"/>
      <c r="L148" s="39"/>
      <c r="M148" s="43"/>
      <c r="N148" s="250"/>
      <c r="O148" s="251"/>
      <c r="P148" s="90"/>
      <c r="Q148" s="90"/>
      <c r="R148" s="90"/>
      <c r="S148" s="90"/>
      <c r="T148" s="90"/>
      <c r="U148" s="90"/>
      <c r="V148" s="90"/>
      <c r="W148" s="90"/>
      <c r="X148" s="91"/>
      <c r="Y148" s="37"/>
      <c r="Z148" s="37"/>
      <c r="AA148" s="37"/>
      <c r="AB148" s="37"/>
      <c r="AC148" s="37"/>
      <c r="AD148" s="37"/>
      <c r="AE148" s="37"/>
      <c r="AT148" s="16" t="s">
        <v>201</v>
      </c>
      <c r="AU148" s="16" t="s">
        <v>90</v>
      </c>
    </row>
    <row r="149" s="2" customFormat="1">
      <c r="A149" s="37"/>
      <c r="B149" s="38"/>
      <c r="C149" s="39"/>
      <c r="D149" s="252" t="s">
        <v>203</v>
      </c>
      <c r="E149" s="39"/>
      <c r="F149" s="253" t="s">
        <v>535</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203</v>
      </c>
      <c r="AU149" s="16" t="s">
        <v>90</v>
      </c>
    </row>
    <row r="150" s="13" customFormat="1">
      <c r="A150" s="13"/>
      <c r="B150" s="254"/>
      <c r="C150" s="255"/>
      <c r="D150" s="252" t="s">
        <v>205</v>
      </c>
      <c r="E150" s="256" t="s">
        <v>1</v>
      </c>
      <c r="F150" s="257" t="s">
        <v>536</v>
      </c>
      <c r="G150" s="255"/>
      <c r="H150" s="258">
        <v>223.80000000000001</v>
      </c>
      <c r="I150" s="259"/>
      <c r="J150" s="259"/>
      <c r="K150" s="255"/>
      <c r="L150" s="255"/>
      <c r="M150" s="260"/>
      <c r="N150" s="261"/>
      <c r="O150" s="262"/>
      <c r="P150" s="262"/>
      <c r="Q150" s="262"/>
      <c r="R150" s="262"/>
      <c r="S150" s="262"/>
      <c r="T150" s="262"/>
      <c r="U150" s="262"/>
      <c r="V150" s="262"/>
      <c r="W150" s="262"/>
      <c r="X150" s="263"/>
      <c r="Y150" s="13"/>
      <c r="Z150" s="13"/>
      <c r="AA150" s="13"/>
      <c r="AB150" s="13"/>
      <c r="AC150" s="13"/>
      <c r="AD150" s="13"/>
      <c r="AE150" s="13"/>
      <c r="AT150" s="264" t="s">
        <v>205</v>
      </c>
      <c r="AU150" s="264" t="s">
        <v>90</v>
      </c>
      <c r="AV150" s="13" t="s">
        <v>90</v>
      </c>
      <c r="AW150" s="13" t="s">
        <v>5</v>
      </c>
      <c r="AX150" s="13" t="s">
        <v>80</v>
      </c>
      <c r="AY150" s="264" t="s">
        <v>192</v>
      </c>
    </row>
    <row r="151" s="14" customFormat="1">
      <c r="A151" s="14"/>
      <c r="B151" s="265"/>
      <c r="C151" s="266"/>
      <c r="D151" s="252" t="s">
        <v>205</v>
      </c>
      <c r="E151" s="267" t="s">
        <v>1</v>
      </c>
      <c r="F151" s="268" t="s">
        <v>209</v>
      </c>
      <c r="G151" s="266"/>
      <c r="H151" s="269">
        <v>223.80000000000001</v>
      </c>
      <c r="I151" s="270"/>
      <c r="J151" s="270"/>
      <c r="K151" s="266"/>
      <c r="L151" s="266"/>
      <c r="M151" s="271"/>
      <c r="N151" s="272"/>
      <c r="O151" s="273"/>
      <c r="P151" s="273"/>
      <c r="Q151" s="273"/>
      <c r="R151" s="273"/>
      <c r="S151" s="273"/>
      <c r="T151" s="273"/>
      <c r="U151" s="273"/>
      <c r="V151" s="273"/>
      <c r="W151" s="273"/>
      <c r="X151" s="274"/>
      <c r="Y151" s="14"/>
      <c r="Z151" s="14"/>
      <c r="AA151" s="14"/>
      <c r="AB151" s="14"/>
      <c r="AC151" s="14"/>
      <c r="AD151" s="14"/>
      <c r="AE151" s="14"/>
      <c r="AT151" s="275" t="s">
        <v>205</v>
      </c>
      <c r="AU151" s="275" t="s">
        <v>90</v>
      </c>
      <c r="AV151" s="14" t="s">
        <v>199</v>
      </c>
      <c r="AW151" s="14" t="s">
        <v>5</v>
      </c>
      <c r="AX151" s="14" t="s">
        <v>88</v>
      </c>
      <c r="AY151" s="275" t="s">
        <v>192</v>
      </c>
    </row>
    <row r="152" s="12" customFormat="1" ht="22.8" customHeight="1">
      <c r="A152" s="12"/>
      <c r="B152" s="216"/>
      <c r="C152" s="217"/>
      <c r="D152" s="218" t="s">
        <v>79</v>
      </c>
      <c r="E152" s="231" t="s">
        <v>90</v>
      </c>
      <c r="F152" s="231" t="s">
        <v>215</v>
      </c>
      <c r="G152" s="217"/>
      <c r="H152" s="217"/>
      <c r="I152" s="220"/>
      <c r="J152" s="220"/>
      <c r="K152" s="232">
        <f>BK152</f>
        <v>0</v>
      </c>
      <c r="L152" s="217"/>
      <c r="M152" s="222"/>
      <c r="N152" s="223"/>
      <c r="O152" s="224"/>
      <c r="P152" s="224"/>
      <c r="Q152" s="225">
        <f>SUM(Q153:Q159)</f>
        <v>0</v>
      </c>
      <c r="R152" s="225">
        <f>SUM(R153:R159)</f>
        <v>0</v>
      </c>
      <c r="S152" s="224"/>
      <c r="T152" s="226">
        <f>SUM(T153:T159)</f>
        <v>0</v>
      </c>
      <c r="U152" s="224"/>
      <c r="V152" s="226">
        <f>SUM(V153:V159)</f>
        <v>64.85153249999999</v>
      </c>
      <c r="W152" s="224"/>
      <c r="X152" s="227">
        <f>SUM(X153:X159)</f>
        <v>0</v>
      </c>
      <c r="Y152" s="12"/>
      <c r="Z152" s="12"/>
      <c r="AA152" s="12"/>
      <c r="AB152" s="12"/>
      <c r="AC152" s="12"/>
      <c r="AD152" s="12"/>
      <c r="AE152" s="12"/>
      <c r="AR152" s="228" t="s">
        <v>88</v>
      </c>
      <c r="AT152" s="229" t="s">
        <v>79</v>
      </c>
      <c r="AU152" s="229" t="s">
        <v>88</v>
      </c>
      <c r="AY152" s="228" t="s">
        <v>192</v>
      </c>
      <c r="BK152" s="230">
        <f>SUM(BK153:BK159)</f>
        <v>0</v>
      </c>
    </row>
    <row r="153" s="2" customFormat="1" ht="33" customHeight="1">
      <c r="A153" s="37"/>
      <c r="B153" s="38"/>
      <c r="C153" s="233" t="s">
        <v>227</v>
      </c>
      <c r="D153" s="233" t="s">
        <v>194</v>
      </c>
      <c r="E153" s="234" t="s">
        <v>537</v>
      </c>
      <c r="F153" s="235" t="s">
        <v>538</v>
      </c>
      <c r="G153" s="236" t="s">
        <v>197</v>
      </c>
      <c r="H153" s="237">
        <v>33.57</v>
      </c>
      <c r="I153" s="238"/>
      <c r="J153" s="238"/>
      <c r="K153" s="239">
        <f>ROUND(P153*H153,2)</f>
        <v>0</v>
      </c>
      <c r="L153" s="235" t="s">
        <v>198</v>
      </c>
      <c r="M153" s="43"/>
      <c r="N153" s="240" t="s">
        <v>1</v>
      </c>
      <c r="O153" s="241" t="s">
        <v>43</v>
      </c>
      <c r="P153" s="242">
        <f>I153+J153</f>
        <v>0</v>
      </c>
      <c r="Q153" s="242">
        <f>ROUND(I153*H153,2)</f>
        <v>0</v>
      </c>
      <c r="R153" s="242">
        <f>ROUND(J153*H153,2)</f>
        <v>0</v>
      </c>
      <c r="S153" s="90"/>
      <c r="T153" s="243">
        <f>S153*H153</f>
        <v>0</v>
      </c>
      <c r="U153" s="243">
        <v>1.9312499999999999</v>
      </c>
      <c r="V153" s="243">
        <f>U153*H153</f>
        <v>64.832062499999992</v>
      </c>
      <c r="W153" s="243">
        <v>0</v>
      </c>
      <c r="X153" s="244">
        <f>W153*H153</f>
        <v>0</v>
      </c>
      <c r="Y153" s="37"/>
      <c r="Z153" s="37"/>
      <c r="AA153" s="37"/>
      <c r="AB153" s="37"/>
      <c r="AC153" s="37"/>
      <c r="AD153" s="37"/>
      <c r="AE153" s="37"/>
      <c r="AR153" s="245" t="s">
        <v>199</v>
      </c>
      <c r="AT153" s="245" t="s">
        <v>194</v>
      </c>
      <c r="AU153" s="245" t="s">
        <v>90</v>
      </c>
      <c r="AY153" s="16" t="s">
        <v>192</v>
      </c>
      <c r="BE153" s="246">
        <f>IF(O153="základní",K153,0)</f>
        <v>0</v>
      </c>
      <c r="BF153" s="246">
        <f>IF(O153="snížená",K153,0)</f>
        <v>0</v>
      </c>
      <c r="BG153" s="246">
        <f>IF(O153="zákl. přenesená",K153,0)</f>
        <v>0</v>
      </c>
      <c r="BH153" s="246">
        <f>IF(O153="sníž. přenesená",K153,0)</f>
        <v>0</v>
      </c>
      <c r="BI153" s="246">
        <f>IF(O153="nulová",K153,0)</f>
        <v>0</v>
      </c>
      <c r="BJ153" s="16" t="s">
        <v>88</v>
      </c>
      <c r="BK153" s="246">
        <f>ROUND(P153*H153,2)</f>
        <v>0</v>
      </c>
      <c r="BL153" s="16" t="s">
        <v>199</v>
      </c>
      <c r="BM153" s="245" t="s">
        <v>539</v>
      </c>
    </row>
    <row r="154" s="2" customFormat="1">
      <c r="A154" s="37"/>
      <c r="B154" s="38"/>
      <c r="C154" s="39"/>
      <c r="D154" s="247" t="s">
        <v>201</v>
      </c>
      <c r="E154" s="39"/>
      <c r="F154" s="248" t="s">
        <v>540</v>
      </c>
      <c r="G154" s="39"/>
      <c r="H154" s="39"/>
      <c r="I154" s="249"/>
      <c r="J154" s="249"/>
      <c r="K154" s="39"/>
      <c r="L154" s="39"/>
      <c r="M154" s="43"/>
      <c r="N154" s="250"/>
      <c r="O154" s="251"/>
      <c r="P154" s="90"/>
      <c r="Q154" s="90"/>
      <c r="R154" s="90"/>
      <c r="S154" s="90"/>
      <c r="T154" s="90"/>
      <c r="U154" s="90"/>
      <c r="V154" s="90"/>
      <c r="W154" s="90"/>
      <c r="X154" s="91"/>
      <c r="Y154" s="37"/>
      <c r="Z154" s="37"/>
      <c r="AA154" s="37"/>
      <c r="AB154" s="37"/>
      <c r="AC154" s="37"/>
      <c r="AD154" s="37"/>
      <c r="AE154" s="37"/>
      <c r="AT154" s="16" t="s">
        <v>201</v>
      </c>
      <c r="AU154" s="16" t="s">
        <v>90</v>
      </c>
    </row>
    <row r="155" s="2" customFormat="1">
      <c r="A155" s="37"/>
      <c r="B155" s="38"/>
      <c r="C155" s="39"/>
      <c r="D155" s="252" t="s">
        <v>203</v>
      </c>
      <c r="E155" s="39"/>
      <c r="F155" s="253" t="s">
        <v>541</v>
      </c>
      <c r="G155" s="39"/>
      <c r="H155" s="39"/>
      <c r="I155" s="249"/>
      <c r="J155" s="249"/>
      <c r="K155" s="39"/>
      <c r="L155" s="39"/>
      <c r="M155" s="43"/>
      <c r="N155" s="250"/>
      <c r="O155" s="251"/>
      <c r="P155" s="90"/>
      <c r="Q155" s="90"/>
      <c r="R155" s="90"/>
      <c r="S155" s="90"/>
      <c r="T155" s="90"/>
      <c r="U155" s="90"/>
      <c r="V155" s="90"/>
      <c r="W155" s="90"/>
      <c r="X155" s="91"/>
      <c r="Y155" s="37"/>
      <c r="Z155" s="37"/>
      <c r="AA155" s="37"/>
      <c r="AB155" s="37"/>
      <c r="AC155" s="37"/>
      <c r="AD155" s="37"/>
      <c r="AE155" s="37"/>
      <c r="AT155" s="16" t="s">
        <v>203</v>
      </c>
      <c r="AU155" s="16" t="s">
        <v>90</v>
      </c>
    </row>
    <row r="156" s="13" customFormat="1">
      <c r="A156" s="13"/>
      <c r="B156" s="254"/>
      <c r="C156" s="255"/>
      <c r="D156" s="252" t="s">
        <v>205</v>
      </c>
      <c r="E156" s="256" t="s">
        <v>1</v>
      </c>
      <c r="F156" s="257" t="s">
        <v>542</v>
      </c>
      <c r="G156" s="255"/>
      <c r="H156" s="258">
        <v>33.57</v>
      </c>
      <c r="I156" s="259"/>
      <c r="J156" s="259"/>
      <c r="K156" s="255"/>
      <c r="L156" s="255"/>
      <c r="M156" s="260"/>
      <c r="N156" s="261"/>
      <c r="O156" s="262"/>
      <c r="P156" s="262"/>
      <c r="Q156" s="262"/>
      <c r="R156" s="262"/>
      <c r="S156" s="262"/>
      <c r="T156" s="262"/>
      <c r="U156" s="262"/>
      <c r="V156" s="262"/>
      <c r="W156" s="262"/>
      <c r="X156" s="263"/>
      <c r="Y156" s="13"/>
      <c r="Z156" s="13"/>
      <c r="AA156" s="13"/>
      <c r="AB156" s="13"/>
      <c r="AC156" s="13"/>
      <c r="AD156" s="13"/>
      <c r="AE156" s="13"/>
      <c r="AT156" s="264" t="s">
        <v>205</v>
      </c>
      <c r="AU156" s="264" t="s">
        <v>90</v>
      </c>
      <c r="AV156" s="13" t="s">
        <v>90</v>
      </c>
      <c r="AW156" s="13" t="s">
        <v>5</v>
      </c>
      <c r="AX156" s="13" t="s">
        <v>88</v>
      </c>
      <c r="AY156" s="264" t="s">
        <v>192</v>
      </c>
    </row>
    <row r="157" s="2" customFormat="1" ht="16.5" customHeight="1">
      <c r="A157" s="37"/>
      <c r="B157" s="38"/>
      <c r="C157" s="233" t="s">
        <v>234</v>
      </c>
      <c r="D157" s="233" t="s">
        <v>194</v>
      </c>
      <c r="E157" s="234" t="s">
        <v>335</v>
      </c>
      <c r="F157" s="235" t="s">
        <v>543</v>
      </c>
      <c r="G157" s="236" t="s">
        <v>286</v>
      </c>
      <c r="H157" s="237">
        <v>11</v>
      </c>
      <c r="I157" s="238"/>
      <c r="J157" s="238"/>
      <c r="K157" s="239">
        <f>ROUND(P157*H157,2)</f>
        <v>0</v>
      </c>
      <c r="L157" s="235" t="s">
        <v>1</v>
      </c>
      <c r="M157" s="43"/>
      <c r="N157" s="240" t="s">
        <v>1</v>
      </c>
      <c r="O157" s="241" t="s">
        <v>43</v>
      </c>
      <c r="P157" s="242">
        <f>I157+J157</f>
        <v>0</v>
      </c>
      <c r="Q157" s="242">
        <f>ROUND(I157*H157,2)</f>
        <v>0</v>
      </c>
      <c r="R157" s="242">
        <f>ROUND(J157*H157,2)</f>
        <v>0</v>
      </c>
      <c r="S157" s="90"/>
      <c r="T157" s="243">
        <f>S157*H157</f>
        <v>0</v>
      </c>
      <c r="U157" s="243">
        <v>0</v>
      </c>
      <c r="V157" s="243">
        <f>U157*H157</f>
        <v>0</v>
      </c>
      <c r="W157" s="243">
        <v>0</v>
      </c>
      <c r="X157" s="244">
        <f>W157*H157</f>
        <v>0</v>
      </c>
      <c r="Y157" s="37"/>
      <c r="Z157" s="37"/>
      <c r="AA157" s="37"/>
      <c r="AB157" s="37"/>
      <c r="AC157" s="37"/>
      <c r="AD157" s="37"/>
      <c r="AE157" s="37"/>
      <c r="AR157" s="245" t="s">
        <v>199</v>
      </c>
      <c r="AT157" s="245" t="s">
        <v>194</v>
      </c>
      <c r="AU157" s="245" t="s">
        <v>90</v>
      </c>
      <c r="AY157" s="16" t="s">
        <v>192</v>
      </c>
      <c r="BE157" s="246">
        <f>IF(O157="základní",K157,0)</f>
        <v>0</v>
      </c>
      <c r="BF157" s="246">
        <f>IF(O157="snížená",K157,0)</f>
        <v>0</v>
      </c>
      <c r="BG157" s="246">
        <f>IF(O157="zákl. přenesená",K157,0)</f>
        <v>0</v>
      </c>
      <c r="BH157" s="246">
        <f>IF(O157="sníž. přenesená",K157,0)</f>
        <v>0</v>
      </c>
      <c r="BI157" s="246">
        <f>IF(O157="nulová",K157,0)</f>
        <v>0</v>
      </c>
      <c r="BJ157" s="16" t="s">
        <v>88</v>
      </c>
      <c r="BK157" s="246">
        <f>ROUND(P157*H157,2)</f>
        <v>0</v>
      </c>
      <c r="BL157" s="16" t="s">
        <v>199</v>
      </c>
      <c r="BM157" s="245" t="s">
        <v>544</v>
      </c>
    </row>
    <row r="158" s="2" customFormat="1" ht="16.5" customHeight="1">
      <c r="A158" s="37"/>
      <c r="B158" s="38"/>
      <c r="C158" s="276" t="s">
        <v>242</v>
      </c>
      <c r="D158" s="276" t="s">
        <v>261</v>
      </c>
      <c r="E158" s="277" t="s">
        <v>545</v>
      </c>
      <c r="F158" s="278" t="s">
        <v>546</v>
      </c>
      <c r="G158" s="279" t="s">
        <v>314</v>
      </c>
      <c r="H158" s="280">
        <v>2.2000000000000002</v>
      </c>
      <c r="I158" s="281"/>
      <c r="J158" s="282"/>
      <c r="K158" s="283">
        <f>ROUND(P158*H158,2)</f>
        <v>0</v>
      </c>
      <c r="L158" s="278" t="s">
        <v>1</v>
      </c>
      <c r="M158" s="284"/>
      <c r="N158" s="285" t="s">
        <v>1</v>
      </c>
      <c r="O158" s="241" t="s">
        <v>43</v>
      </c>
      <c r="P158" s="242">
        <f>I158+J158</f>
        <v>0</v>
      </c>
      <c r="Q158" s="242">
        <f>ROUND(I158*H158,2)</f>
        <v>0</v>
      </c>
      <c r="R158" s="242">
        <f>ROUND(J158*H158,2)</f>
        <v>0</v>
      </c>
      <c r="S158" s="90"/>
      <c r="T158" s="243">
        <f>S158*H158</f>
        <v>0</v>
      </c>
      <c r="U158" s="243">
        <v>0.0088500000000000002</v>
      </c>
      <c r="V158" s="243">
        <f>U158*H158</f>
        <v>0.019470000000000001</v>
      </c>
      <c r="W158" s="243">
        <v>0</v>
      </c>
      <c r="X158" s="244">
        <f>W158*H158</f>
        <v>0</v>
      </c>
      <c r="Y158" s="37"/>
      <c r="Z158" s="37"/>
      <c r="AA158" s="37"/>
      <c r="AB158" s="37"/>
      <c r="AC158" s="37"/>
      <c r="AD158" s="37"/>
      <c r="AE158" s="37"/>
      <c r="AR158" s="245" t="s">
        <v>247</v>
      </c>
      <c r="AT158" s="245" t="s">
        <v>261</v>
      </c>
      <c r="AU158" s="245" t="s">
        <v>90</v>
      </c>
      <c r="AY158" s="16" t="s">
        <v>192</v>
      </c>
      <c r="BE158" s="246">
        <f>IF(O158="základní",K158,0)</f>
        <v>0</v>
      </c>
      <c r="BF158" s="246">
        <f>IF(O158="snížená",K158,0)</f>
        <v>0</v>
      </c>
      <c r="BG158" s="246">
        <f>IF(O158="zákl. přenesená",K158,0)</f>
        <v>0</v>
      </c>
      <c r="BH158" s="246">
        <f>IF(O158="sníž. přenesená",K158,0)</f>
        <v>0</v>
      </c>
      <c r="BI158" s="246">
        <f>IF(O158="nulová",K158,0)</f>
        <v>0</v>
      </c>
      <c r="BJ158" s="16" t="s">
        <v>88</v>
      </c>
      <c r="BK158" s="246">
        <f>ROUND(P158*H158,2)</f>
        <v>0</v>
      </c>
      <c r="BL158" s="16" t="s">
        <v>199</v>
      </c>
      <c r="BM158" s="245" t="s">
        <v>547</v>
      </c>
    </row>
    <row r="159" s="13" customFormat="1">
      <c r="A159" s="13"/>
      <c r="B159" s="254"/>
      <c r="C159" s="255"/>
      <c r="D159" s="252" t="s">
        <v>205</v>
      </c>
      <c r="E159" s="256" t="s">
        <v>1</v>
      </c>
      <c r="F159" s="257" t="s">
        <v>548</v>
      </c>
      <c r="G159" s="255"/>
      <c r="H159" s="258">
        <v>2.2000000000000002</v>
      </c>
      <c r="I159" s="259"/>
      <c r="J159" s="259"/>
      <c r="K159" s="255"/>
      <c r="L159" s="255"/>
      <c r="M159" s="260"/>
      <c r="N159" s="261"/>
      <c r="O159" s="262"/>
      <c r="P159" s="262"/>
      <c r="Q159" s="262"/>
      <c r="R159" s="262"/>
      <c r="S159" s="262"/>
      <c r="T159" s="262"/>
      <c r="U159" s="262"/>
      <c r="V159" s="262"/>
      <c r="W159" s="262"/>
      <c r="X159" s="263"/>
      <c r="Y159" s="13"/>
      <c r="Z159" s="13"/>
      <c r="AA159" s="13"/>
      <c r="AB159" s="13"/>
      <c r="AC159" s="13"/>
      <c r="AD159" s="13"/>
      <c r="AE159" s="13"/>
      <c r="AT159" s="264" t="s">
        <v>205</v>
      </c>
      <c r="AU159" s="264" t="s">
        <v>90</v>
      </c>
      <c r="AV159" s="13" t="s">
        <v>90</v>
      </c>
      <c r="AW159" s="13" t="s">
        <v>5</v>
      </c>
      <c r="AX159" s="13" t="s">
        <v>88</v>
      </c>
      <c r="AY159" s="264" t="s">
        <v>192</v>
      </c>
    </row>
    <row r="160" s="12" customFormat="1" ht="22.8" customHeight="1">
      <c r="A160" s="12"/>
      <c r="B160" s="216"/>
      <c r="C160" s="217"/>
      <c r="D160" s="218" t="s">
        <v>79</v>
      </c>
      <c r="E160" s="231" t="s">
        <v>227</v>
      </c>
      <c r="F160" s="231" t="s">
        <v>253</v>
      </c>
      <c r="G160" s="217"/>
      <c r="H160" s="217"/>
      <c r="I160" s="220"/>
      <c r="J160" s="220"/>
      <c r="K160" s="232">
        <f>BK160</f>
        <v>0</v>
      </c>
      <c r="L160" s="217"/>
      <c r="M160" s="222"/>
      <c r="N160" s="223"/>
      <c r="O160" s="224"/>
      <c r="P160" s="224"/>
      <c r="Q160" s="225">
        <f>SUM(Q161:Q166)</f>
        <v>0</v>
      </c>
      <c r="R160" s="225">
        <f>SUM(R161:R166)</f>
        <v>0</v>
      </c>
      <c r="S160" s="224"/>
      <c r="T160" s="226">
        <f>SUM(T161:T166)</f>
        <v>0</v>
      </c>
      <c r="U160" s="224"/>
      <c r="V160" s="226">
        <f>SUM(V161:V166)</f>
        <v>66.916200000000003</v>
      </c>
      <c r="W160" s="224"/>
      <c r="X160" s="227">
        <f>SUM(X161:X166)</f>
        <v>0</v>
      </c>
      <c r="Y160" s="12"/>
      <c r="Z160" s="12"/>
      <c r="AA160" s="12"/>
      <c r="AB160" s="12"/>
      <c r="AC160" s="12"/>
      <c r="AD160" s="12"/>
      <c r="AE160" s="12"/>
      <c r="AR160" s="228" t="s">
        <v>88</v>
      </c>
      <c r="AT160" s="229" t="s">
        <v>79</v>
      </c>
      <c r="AU160" s="229" t="s">
        <v>88</v>
      </c>
      <c r="AY160" s="228" t="s">
        <v>192</v>
      </c>
      <c r="BK160" s="230">
        <f>SUM(BK161:BK166)</f>
        <v>0</v>
      </c>
    </row>
    <row r="161" s="2" customFormat="1" ht="37.8" customHeight="1">
      <c r="A161" s="37"/>
      <c r="B161" s="38"/>
      <c r="C161" s="233" t="s">
        <v>247</v>
      </c>
      <c r="D161" s="233" t="s">
        <v>194</v>
      </c>
      <c r="E161" s="234" t="s">
        <v>549</v>
      </c>
      <c r="F161" s="235" t="s">
        <v>550</v>
      </c>
      <c r="G161" s="236" t="s">
        <v>237</v>
      </c>
      <c r="H161" s="237">
        <v>223.80000000000001</v>
      </c>
      <c r="I161" s="238"/>
      <c r="J161" s="238"/>
      <c r="K161" s="239">
        <f>ROUND(P161*H161,2)</f>
        <v>0</v>
      </c>
      <c r="L161" s="235" t="s">
        <v>1</v>
      </c>
      <c r="M161" s="43"/>
      <c r="N161" s="240" t="s">
        <v>1</v>
      </c>
      <c r="O161" s="241" t="s">
        <v>43</v>
      </c>
      <c r="P161" s="242">
        <f>I161+J161</f>
        <v>0</v>
      </c>
      <c r="Q161" s="242">
        <f>ROUND(I161*H161,2)</f>
        <v>0</v>
      </c>
      <c r="R161" s="242">
        <f>ROUND(J161*H161,2)</f>
        <v>0</v>
      </c>
      <c r="S161" s="90"/>
      <c r="T161" s="243">
        <f>S161*H161</f>
        <v>0</v>
      </c>
      <c r="U161" s="243">
        <v>0.19800000000000001</v>
      </c>
      <c r="V161" s="243">
        <f>U161*H161</f>
        <v>44.312400000000004</v>
      </c>
      <c r="W161" s="243">
        <v>0</v>
      </c>
      <c r="X161" s="244">
        <f>W161*H161</f>
        <v>0</v>
      </c>
      <c r="Y161" s="37"/>
      <c r="Z161" s="37"/>
      <c r="AA161" s="37"/>
      <c r="AB161" s="37"/>
      <c r="AC161" s="37"/>
      <c r="AD161" s="37"/>
      <c r="AE161" s="37"/>
      <c r="AR161" s="245" t="s">
        <v>199</v>
      </c>
      <c r="AT161" s="245" t="s">
        <v>194</v>
      </c>
      <c r="AU161" s="245" t="s">
        <v>90</v>
      </c>
      <c r="AY161" s="16" t="s">
        <v>192</v>
      </c>
      <c r="BE161" s="246">
        <f>IF(O161="základní",K161,0)</f>
        <v>0</v>
      </c>
      <c r="BF161" s="246">
        <f>IF(O161="snížená",K161,0)</f>
        <v>0</v>
      </c>
      <c r="BG161" s="246">
        <f>IF(O161="zákl. přenesená",K161,0)</f>
        <v>0</v>
      </c>
      <c r="BH161" s="246">
        <f>IF(O161="sníž. přenesená",K161,0)</f>
        <v>0</v>
      </c>
      <c r="BI161" s="246">
        <f>IF(O161="nulová",K161,0)</f>
        <v>0</v>
      </c>
      <c r="BJ161" s="16" t="s">
        <v>88</v>
      </c>
      <c r="BK161" s="246">
        <f>ROUND(P161*H161,2)</f>
        <v>0</v>
      </c>
      <c r="BL161" s="16" t="s">
        <v>199</v>
      </c>
      <c r="BM161" s="245" t="s">
        <v>551</v>
      </c>
    </row>
    <row r="162" s="13" customFormat="1">
      <c r="A162" s="13"/>
      <c r="B162" s="254"/>
      <c r="C162" s="255"/>
      <c r="D162" s="252" t="s">
        <v>205</v>
      </c>
      <c r="E162" s="256" t="s">
        <v>1</v>
      </c>
      <c r="F162" s="257" t="s">
        <v>552</v>
      </c>
      <c r="G162" s="255"/>
      <c r="H162" s="258">
        <v>223.80000000000001</v>
      </c>
      <c r="I162" s="259"/>
      <c r="J162" s="259"/>
      <c r="K162" s="255"/>
      <c r="L162" s="255"/>
      <c r="M162" s="260"/>
      <c r="N162" s="261"/>
      <c r="O162" s="262"/>
      <c r="P162" s="262"/>
      <c r="Q162" s="262"/>
      <c r="R162" s="262"/>
      <c r="S162" s="262"/>
      <c r="T162" s="262"/>
      <c r="U162" s="262"/>
      <c r="V162" s="262"/>
      <c r="W162" s="262"/>
      <c r="X162" s="263"/>
      <c r="Y162" s="13"/>
      <c r="Z162" s="13"/>
      <c r="AA162" s="13"/>
      <c r="AB162" s="13"/>
      <c r="AC162" s="13"/>
      <c r="AD162" s="13"/>
      <c r="AE162" s="13"/>
      <c r="AT162" s="264" t="s">
        <v>205</v>
      </c>
      <c r="AU162" s="264" t="s">
        <v>90</v>
      </c>
      <c r="AV162" s="13" t="s">
        <v>90</v>
      </c>
      <c r="AW162" s="13" t="s">
        <v>5</v>
      </c>
      <c r="AX162" s="13" t="s">
        <v>88</v>
      </c>
      <c r="AY162" s="264" t="s">
        <v>192</v>
      </c>
    </row>
    <row r="163" s="2" customFormat="1" ht="78" customHeight="1">
      <c r="A163" s="37"/>
      <c r="B163" s="38"/>
      <c r="C163" s="233" t="s">
        <v>254</v>
      </c>
      <c r="D163" s="233" t="s">
        <v>194</v>
      </c>
      <c r="E163" s="234" t="s">
        <v>553</v>
      </c>
      <c r="F163" s="235" t="s">
        <v>554</v>
      </c>
      <c r="G163" s="236" t="s">
        <v>237</v>
      </c>
      <c r="H163" s="237">
        <v>223.80000000000001</v>
      </c>
      <c r="I163" s="238"/>
      <c r="J163" s="238"/>
      <c r="K163" s="239">
        <f>ROUND(P163*H163,2)</f>
        <v>0</v>
      </c>
      <c r="L163" s="235" t="s">
        <v>198</v>
      </c>
      <c r="M163" s="43"/>
      <c r="N163" s="240" t="s">
        <v>1</v>
      </c>
      <c r="O163" s="241" t="s">
        <v>43</v>
      </c>
      <c r="P163" s="242">
        <f>I163+J163</f>
        <v>0</v>
      </c>
      <c r="Q163" s="242">
        <f>ROUND(I163*H163,2)</f>
        <v>0</v>
      </c>
      <c r="R163" s="242">
        <f>ROUND(J163*H163,2)</f>
        <v>0</v>
      </c>
      <c r="S163" s="90"/>
      <c r="T163" s="243">
        <f>S163*H163</f>
        <v>0</v>
      </c>
      <c r="U163" s="243">
        <v>0.10100000000000001</v>
      </c>
      <c r="V163" s="243">
        <f>U163*H163</f>
        <v>22.603800000000003</v>
      </c>
      <c r="W163" s="243">
        <v>0</v>
      </c>
      <c r="X163" s="244">
        <f>W163*H163</f>
        <v>0</v>
      </c>
      <c r="Y163" s="37"/>
      <c r="Z163" s="37"/>
      <c r="AA163" s="37"/>
      <c r="AB163" s="37"/>
      <c r="AC163" s="37"/>
      <c r="AD163" s="37"/>
      <c r="AE163" s="37"/>
      <c r="AR163" s="245" t="s">
        <v>199</v>
      </c>
      <c r="AT163" s="245" t="s">
        <v>194</v>
      </c>
      <c r="AU163" s="245" t="s">
        <v>90</v>
      </c>
      <c r="AY163" s="16" t="s">
        <v>192</v>
      </c>
      <c r="BE163" s="246">
        <f>IF(O163="základní",K163,0)</f>
        <v>0</v>
      </c>
      <c r="BF163" s="246">
        <f>IF(O163="snížená",K163,0)</f>
        <v>0</v>
      </c>
      <c r="BG163" s="246">
        <f>IF(O163="zákl. přenesená",K163,0)</f>
        <v>0</v>
      </c>
      <c r="BH163" s="246">
        <f>IF(O163="sníž. přenesená",K163,0)</f>
        <v>0</v>
      </c>
      <c r="BI163" s="246">
        <f>IF(O163="nulová",K163,0)</f>
        <v>0</v>
      </c>
      <c r="BJ163" s="16" t="s">
        <v>88</v>
      </c>
      <c r="BK163" s="246">
        <f>ROUND(P163*H163,2)</f>
        <v>0</v>
      </c>
      <c r="BL163" s="16" t="s">
        <v>199</v>
      </c>
      <c r="BM163" s="245" t="s">
        <v>555</v>
      </c>
    </row>
    <row r="164" s="2" customFormat="1">
      <c r="A164" s="37"/>
      <c r="B164" s="38"/>
      <c r="C164" s="39"/>
      <c r="D164" s="247" t="s">
        <v>201</v>
      </c>
      <c r="E164" s="39"/>
      <c r="F164" s="248" t="s">
        <v>556</v>
      </c>
      <c r="G164" s="39"/>
      <c r="H164" s="39"/>
      <c r="I164" s="249"/>
      <c r="J164" s="249"/>
      <c r="K164" s="39"/>
      <c r="L164" s="39"/>
      <c r="M164" s="43"/>
      <c r="N164" s="250"/>
      <c r="O164" s="251"/>
      <c r="P164" s="90"/>
      <c r="Q164" s="90"/>
      <c r="R164" s="90"/>
      <c r="S164" s="90"/>
      <c r="T164" s="90"/>
      <c r="U164" s="90"/>
      <c r="V164" s="90"/>
      <c r="W164" s="90"/>
      <c r="X164" s="91"/>
      <c r="Y164" s="37"/>
      <c r="Z164" s="37"/>
      <c r="AA164" s="37"/>
      <c r="AB164" s="37"/>
      <c r="AC164" s="37"/>
      <c r="AD164" s="37"/>
      <c r="AE164" s="37"/>
      <c r="AT164" s="16" t="s">
        <v>201</v>
      </c>
      <c r="AU164" s="16" t="s">
        <v>90</v>
      </c>
    </row>
    <row r="165" s="2" customFormat="1">
      <c r="A165" s="37"/>
      <c r="B165" s="38"/>
      <c r="C165" s="39"/>
      <c r="D165" s="252" t="s">
        <v>203</v>
      </c>
      <c r="E165" s="39"/>
      <c r="F165" s="253" t="s">
        <v>557</v>
      </c>
      <c r="G165" s="39"/>
      <c r="H165" s="39"/>
      <c r="I165" s="249"/>
      <c r="J165" s="249"/>
      <c r="K165" s="39"/>
      <c r="L165" s="39"/>
      <c r="M165" s="43"/>
      <c r="N165" s="250"/>
      <c r="O165" s="251"/>
      <c r="P165" s="90"/>
      <c r="Q165" s="90"/>
      <c r="R165" s="90"/>
      <c r="S165" s="90"/>
      <c r="T165" s="90"/>
      <c r="U165" s="90"/>
      <c r="V165" s="90"/>
      <c r="W165" s="90"/>
      <c r="X165" s="91"/>
      <c r="Y165" s="37"/>
      <c r="Z165" s="37"/>
      <c r="AA165" s="37"/>
      <c r="AB165" s="37"/>
      <c r="AC165" s="37"/>
      <c r="AD165" s="37"/>
      <c r="AE165" s="37"/>
      <c r="AT165" s="16" t="s">
        <v>203</v>
      </c>
      <c r="AU165" s="16" t="s">
        <v>90</v>
      </c>
    </row>
    <row r="166" s="2" customFormat="1" ht="24.15" customHeight="1">
      <c r="A166" s="37"/>
      <c r="B166" s="38"/>
      <c r="C166" s="276" t="s">
        <v>260</v>
      </c>
      <c r="D166" s="276" t="s">
        <v>261</v>
      </c>
      <c r="E166" s="277" t="s">
        <v>331</v>
      </c>
      <c r="F166" s="278" t="s">
        <v>558</v>
      </c>
      <c r="G166" s="279" t="s">
        <v>237</v>
      </c>
      <c r="H166" s="280">
        <v>223.80000000000001</v>
      </c>
      <c r="I166" s="281"/>
      <c r="J166" s="282"/>
      <c r="K166" s="283">
        <f>ROUND(P166*H166,2)</f>
        <v>0</v>
      </c>
      <c r="L166" s="278" t="s">
        <v>1</v>
      </c>
      <c r="M166" s="284"/>
      <c r="N166" s="285" t="s">
        <v>1</v>
      </c>
      <c r="O166" s="241" t="s">
        <v>43</v>
      </c>
      <c r="P166" s="242">
        <f>I166+J166</f>
        <v>0</v>
      </c>
      <c r="Q166" s="242">
        <f>ROUND(I166*H166,2)</f>
        <v>0</v>
      </c>
      <c r="R166" s="242">
        <f>ROUND(J166*H166,2)</f>
        <v>0</v>
      </c>
      <c r="S166" s="90"/>
      <c r="T166" s="243">
        <f>S166*H166</f>
        <v>0</v>
      </c>
      <c r="U166" s="243">
        <v>0</v>
      </c>
      <c r="V166" s="243">
        <f>U166*H166</f>
        <v>0</v>
      </c>
      <c r="W166" s="243">
        <v>0</v>
      </c>
      <c r="X166" s="244">
        <f>W166*H166</f>
        <v>0</v>
      </c>
      <c r="Y166" s="37"/>
      <c r="Z166" s="37"/>
      <c r="AA166" s="37"/>
      <c r="AB166" s="37"/>
      <c r="AC166" s="37"/>
      <c r="AD166" s="37"/>
      <c r="AE166" s="37"/>
      <c r="AR166" s="245" t="s">
        <v>247</v>
      </c>
      <c r="AT166" s="245" t="s">
        <v>261</v>
      </c>
      <c r="AU166" s="245" t="s">
        <v>90</v>
      </c>
      <c r="AY166" s="16" t="s">
        <v>192</v>
      </c>
      <c r="BE166" s="246">
        <f>IF(O166="základní",K166,0)</f>
        <v>0</v>
      </c>
      <c r="BF166" s="246">
        <f>IF(O166="snížená",K166,0)</f>
        <v>0</v>
      </c>
      <c r="BG166" s="246">
        <f>IF(O166="zákl. přenesená",K166,0)</f>
        <v>0</v>
      </c>
      <c r="BH166" s="246">
        <f>IF(O166="sníž. přenesená",K166,0)</f>
        <v>0</v>
      </c>
      <c r="BI166" s="246">
        <f>IF(O166="nulová",K166,0)</f>
        <v>0</v>
      </c>
      <c r="BJ166" s="16" t="s">
        <v>88</v>
      </c>
      <c r="BK166" s="246">
        <f>ROUND(P166*H166,2)</f>
        <v>0</v>
      </c>
      <c r="BL166" s="16" t="s">
        <v>199</v>
      </c>
      <c r="BM166" s="245" t="s">
        <v>559</v>
      </c>
    </row>
    <row r="167" s="12" customFormat="1" ht="22.8" customHeight="1">
      <c r="A167" s="12"/>
      <c r="B167" s="216"/>
      <c r="C167" s="217"/>
      <c r="D167" s="218" t="s">
        <v>79</v>
      </c>
      <c r="E167" s="231" t="s">
        <v>254</v>
      </c>
      <c r="F167" s="231" t="s">
        <v>485</v>
      </c>
      <c r="G167" s="217"/>
      <c r="H167" s="217"/>
      <c r="I167" s="220"/>
      <c r="J167" s="220"/>
      <c r="K167" s="232">
        <f>BK167</f>
        <v>0</v>
      </c>
      <c r="L167" s="217"/>
      <c r="M167" s="222"/>
      <c r="N167" s="223"/>
      <c r="O167" s="224"/>
      <c r="P167" s="224"/>
      <c r="Q167" s="225">
        <f>SUM(Q168:Q172)</f>
        <v>0</v>
      </c>
      <c r="R167" s="225">
        <f>SUM(R168:R172)</f>
        <v>0</v>
      </c>
      <c r="S167" s="224"/>
      <c r="T167" s="226">
        <f>SUM(T168:T172)</f>
        <v>0</v>
      </c>
      <c r="U167" s="224"/>
      <c r="V167" s="226">
        <f>SUM(V168:V172)</f>
        <v>21.945399999999999</v>
      </c>
      <c r="W167" s="224"/>
      <c r="X167" s="227">
        <f>SUM(X168:X172)</f>
        <v>0</v>
      </c>
      <c r="Y167" s="12"/>
      <c r="Z167" s="12"/>
      <c r="AA167" s="12"/>
      <c r="AB167" s="12"/>
      <c r="AC167" s="12"/>
      <c r="AD167" s="12"/>
      <c r="AE167" s="12"/>
      <c r="AR167" s="228" t="s">
        <v>88</v>
      </c>
      <c r="AT167" s="229" t="s">
        <v>79</v>
      </c>
      <c r="AU167" s="229" t="s">
        <v>88</v>
      </c>
      <c r="AY167" s="228" t="s">
        <v>192</v>
      </c>
      <c r="BK167" s="230">
        <f>SUM(BK168:BK172)</f>
        <v>0</v>
      </c>
    </row>
    <row r="168" s="2" customFormat="1" ht="49.05" customHeight="1">
      <c r="A168" s="37"/>
      <c r="B168" s="38"/>
      <c r="C168" s="233" t="s">
        <v>268</v>
      </c>
      <c r="D168" s="233" t="s">
        <v>194</v>
      </c>
      <c r="E168" s="234" t="s">
        <v>560</v>
      </c>
      <c r="F168" s="235" t="s">
        <v>561</v>
      </c>
      <c r="G168" s="236" t="s">
        <v>286</v>
      </c>
      <c r="H168" s="237">
        <v>122.59999999999999</v>
      </c>
      <c r="I168" s="238"/>
      <c r="J168" s="238"/>
      <c r="K168" s="239">
        <f>ROUND(P168*H168,2)</f>
        <v>0</v>
      </c>
      <c r="L168" s="235" t="s">
        <v>198</v>
      </c>
      <c r="M168" s="43"/>
      <c r="N168" s="240" t="s">
        <v>1</v>
      </c>
      <c r="O168" s="241" t="s">
        <v>43</v>
      </c>
      <c r="P168" s="242">
        <f>I168+J168</f>
        <v>0</v>
      </c>
      <c r="Q168" s="242">
        <f>ROUND(I168*H168,2)</f>
        <v>0</v>
      </c>
      <c r="R168" s="242">
        <f>ROUND(J168*H168,2)</f>
        <v>0</v>
      </c>
      <c r="S168" s="90"/>
      <c r="T168" s="243">
        <f>S168*H168</f>
        <v>0</v>
      </c>
      <c r="U168" s="243">
        <v>0.1295</v>
      </c>
      <c r="V168" s="243">
        <f>U168*H168</f>
        <v>15.8767</v>
      </c>
      <c r="W168" s="243">
        <v>0</v>
      </c>
      <c r="X168" s="244">
        <f>W168*H168</f>
        <v>0</v>
      </c>
      <c r="Y168" s="37"/>
      <c r="Z168" s="37"/>
      <c r="AA168" s="37"/>
      <c r="AB168" s="37"/>
      <c r="AC168" s="37"/>
      <c r="AD168" s="37"/>
      <c r="AE168" s="37"/>
      <c r="AR168" s="245" t="s">
        <v>199</v>
      </c>
      <c r="AT168" s="245" t="s">
        <v>194</v>
      </c>
      <c r="AU168" s="245" t="s">
        <v>90</v>
      </c>
      <c r="AY168" s="16" t="s">
        <v>192</v>
      </c>
      <c r="BE168" s="246">
        <f>IF(O168="základní",K168,0)</f>
        <v>0</v>
      </c>
      <c r="BF168" s="246">
        <f>IF(O168="snížená",K168,0)</f>
        <v>0</v>
      </c>
      <c r="BG168" s="246">
        <f>IF(O168="zákl. přenesená",K168,0)</f>
        <v>0</v>
      </c>
      <c r="BH168" s="246">
        <f>IF(O168="sníž. přenesená",K168,0)</f>
        <v>0</v>
      </c>
      <c r="BI168" s="246">
        <f>IF(O168="nulová",K168,0)</f>
        <v>0</v>
      </c>
      <c r="BJ168" s="16" t="s">
        <v>88</v>
      </c>
      <c r="BK168" s="246">
        <f>ROUND(P168*H168,2)</f>
        <v>0</v>
      </c>
      <c r="BL168" s="16" t="s">
        <v>199</v>
      </c>
      <c r="BM168" s="245" t="s">
        <v>562</v>
      </c>
    </row>
    <row r="169" s="2" customFormat="1">
      <c r="A169" s="37"/>
      <c r="B169" s="38"/>
      <c r="C169" s="39"/>
      <c r="D169" s="247" t="s">
        <v>201</v>
      </c>
      <c r="E169" s="39"/>
      <c r="F169" s="248" t="s">
        <v>563</v>
      </c>
      <c r="G169" s="39"/>
      <c r="H169" s="39"/>
      <c r="I169" s="249"/>
      <c r="J169" s="249"/>
      <c r="K169" s="39"/>
      <c r="L169" s="39"/>
      <c r="M169" s="43"/>
      <c r="N169" s="250"/>
      <c r="O169" s="251"/>
      <c r="P169" s="90"/>
      <c r="Q169" s="90"/>
      <c r="R169" s="90"/>
      <c r="S169" s="90"/>
      <c r="T169" s="90"/>
      <c r="U169" s="90"/>
      <c r="V169" s="90"/>
      <c r="W169" s="90"/>
      <c r="X169" s="91"/>
      <c r="Y169" s="37"/>
      <c r="Z169" s="37"/>
      <c r="AA169" s="37"/>
      <c r="AB169" s="37"/>
      <c r="AC169" s="37"/>
      <c r="AD169" s="37"/>
      <c r="AE169" s="37"/>
      <c r="AT169" s="16" t="s">
        <v>201</v>
      </c>
      <c r="AU169" s="16" t="s">
        <v>90</v>
      </c>
    </row>
    <row r="170" s="2" customFormat="1">
      <c r="A170" s="37"/>
      <c r="B170" s="38"/>
      <c r="C170" s="39"/>
      <c r="D170" s="252" t="s">
        <v>203</v>
      </c>
      <c r="E170" s="39"/>
      <c r="F170" s="253" t="s">
        <v>564</v>
      </c>
      <c r="G170" s="39"/>
      <c r="H170" s="39"/>
      <c r="I170" s="249"/>
      <c r="J170" s="249"/>
      <c r="K170" s="39"/>
      <c r="L170" s="39"/>
      <c r="M170" s="43"/>
      <c r="N170" s="250"/>
      <c r="O170" s="251"/>
      <c r="P170" s="90"/>
      <c r="Q170" s="90"/>
      <c r="R170" s="90"/>
      <c r="S170" s="90"/>
      <c r="T170" s="90"/>
      <c r="U170" s="90"/>
      <c r="V170" s="90"/>
      <c r="W170" s="90"/>
      <c r="X170" s="91"/>
      <c r="Y170" s="37"/>
      <c r="Z170" s="37"/>
      <c r="AA170" s="37"/>
      <c r="AB170" s="37"/>
      <c r="AC170" s="37"/>
      <c r="AD170" s="37"/>
      <c r="AE170" s="37"/>
      <c r="AT170" s="16" t="s">
        <v>203</v>
      </c>
      <c r="AU170" s="16" t="s">
        <v>90</v>
      </c>
    </row>
    <row r="171" s="2" customFormat="1" ht="24.15" customHeight="1">
      <c r="A171" s="37"/>
      <c r="B171" s="38"/>
      <c r="C171" s="276" t="s">
        <v>9</v>
      </c>
      <c r="D171" s="276" t="s">
        <v>261</v>
      </c>
      <c r="E171" s="277" t="s">
        <v>565</v>
      </c>
      <c r="F171" s="278" t="s">
        <v>566</v>
      </c>
      <c r="G171" s="279" t="s">
        <v>286</v>
      </c>
      <c r="H171" s="280">
        <v>134.86000000000001</v>
      </c>
      <c r="I171" s="281"/>
      <c r="J171" s="282"/>
      <c r="K171" s="283">
        <f>ROUND(P171*H171,2)</f>
        <v>0</v>
      </c>
      <c r="L171" s="278" t="s">
        <v>198</v>
      </c>
      <c r="M171" s="284"/>
      <c r="N171" s="285" t="s">
        <v>1</v>
      </c>
      <c r="O171" s="241" t="s">
        <v>43</v>
      </c>
      <c r="P171" s="242">
        <f>I171+J171</f>
        <v>0</v>
      </c>
      <c r="Q171" s="242">
        <f>ROUND(I171*H171,2)</f>
        <v>0</v>
      </c>
      <c r="R171" s="242">
        <f>ROUND(J171*H171,2)</f>
        <v>0</v>
      </c>
      <c r="S171" s="90"/>
      <c r="T171" s="243">
        <f>S171*H171</f>
        <v>0</v>
      </c>
      <c r="U171" s="243">
        <v>0.044999999999999998</v>
      </c>
      <c r="V171" s="243">
        <f>U171*H171</f>
        <v>6.0687000000000006</v>
      </c>
      <c r="W171" s="243">
        <v>0</v>
      </c>
      <c r="X171" s="244">
        <f>W171*H171</f>
        <v>0</v>
      </c>
      <c r="Y171" s="37"/>
      <c r="Z171" s="37"/>
      <c r="AA171" s="37"/>
      <c r="AB171" s="37"/>
      <c r="AC171" s="37"/>
      <c r="AD171" s="37"/>
      <c r="AE171" s="37"/>
      <c r="AR171" s="245" t="s">
        <v>247</v>
      </c>
      <c r="AT171" s="245" t="s">
        <v>261</v>
      </c>
      <c r="AU171" s="245" t="s">
        <v>90</v>
      </c>
      <c r="AY171" s="16" t="s">
        <v>192</v>
      </c>
      <c r="BE171" s="246">
        <f>IF(O171="základní",K171,0)</f>
        <v>0</v>
      </c>
      <c r="BF171" s="246">
        <f>IF(O171="snížená",K171,0)</f>
        <v>0</v>
      </c>
      <c r="BG171" s="246">
        <f>IF(O171="zákl. přenesená",K171,0)</f>
        <v>0</v>
      </c>
      <c r="BH171" s="246">
        <f>IF(O171="sníž. přenesená",K171,0)</f>
        <v>0</v>
      </c>
      <c r="BI171" s="246">
        <f>IF(O171="nulová",K171,0)</f>
        <v>0</v>
      </c>
      <c r="BJ171" s="16" t="s">
        <v>88</v>
      </c>
      <c r="BK171" s="246">
        <f>ROUND(P171*H171,2)</f>
        <v>0</v>
      </c>
      <c r="BL171" s="16" t="s">
        <v>199</v>
      </c>
      <c r="BM171" s="245" t="s">
        <v>567</v>
      </c>
    </row>
    <row r="172" s="13" customFormat="1">
      <c r="A172" s="13"/>
      <c r="B172" s="254"/>
      <c r="C172" s="255"/>
      <c r="D172" s="252" t="s">
        <v>205</v>
      </c>
      <c r="E172" s="255"/>
      <c r="F172" s="257" t="s">
        <v>568</v>
      </c>
      <c r="G172" s="255"/>
      <c r="H172" s="258">
        <v>134.86000000000001</v>
      </c>
      <c r="I172" s="259"/>
      <c r="J172" s="259"/>
      <c r="K172" s="255"/>
      <c r="L172" s="255"/>
      <c r="M172" s="260"/>
      <c r="N172" s="261"/>
      <c r="O172" s="262"/>
      <c r="P172" s="262"/>
      <c r="Q172" s="262"/>
      <c r="R172" s="262"/>
      <c r="S172" s="262"/>
      <c r="T172" s="262"/>
      <c r="U172" s="262"/>
      <c r="V172" s="262"/>
      <c r="W172" s="262"/>
      <c r="X172" s="263"/>
      <c r="Y172" s="13"/>
      <c r="Z172" s="13"/>
      <c r="AA172" s="13"/>
      <c r="AB172" s="13"/>
      <c r="AC172" s="13"/>
      <c r="AD172" s="13"/>
      <c r="AE172" s="13"/>
      <c r="AT172" s="264" t="s">
        <v>205</v>
      </c>
      <c r="AU172" s="264" t="s">
        <v>90</v>
      </c>
      <c r="AV172" s="13" t="s">
        <v>90</v>
      </c>
      <c r="AW172" s="13" t="s">
        <v>4</v>
      </c>
      <c r="AX172" s="13" t="s">
        <v>88</v>
      </c>
      <c r="AY172" s="264" t="s">
        <v>192</v>
      </c>
    </row>
    <row r="173" s="12" customFormat="1" ht="22.8" customHeight="1">
      <c r="A173" s="12"/>
      <c r="B173" s="216"/>
      <c r="C173" s="217"/>
      <c r="D173" s="218" t="s">
        <v>79</v>
      </c>
      <c r="E173" s="231" t="s">
        <v>266</v>
      </c>
      <c r="F173" s="231" t="s">
        <v>267</v>
      </c>
      <c r="G173" s="217"/>
      <c r="H173" s="217"/>
      <c r="I173" s="220"/>
      <c r="J173" s="220"/>
      <c r="K173" s="232">
        <f>BK173</f>
        <v>0</v>
      </c>
      <c r="L173" s="217"/>
      <c r="M173" s="222"/>
      <c r="N173" s="223"/>
      <c r="O173" s="224"/>
      <c r="P173" s="224"/>
      <c r="Q173" s="225">
        <f>SUM(Q174:Q185)</f>
        <v>0</v>
      </c>
      <c r="R173" s="225">
        <f>SUM(R174:R185)</f>
        <v>0</v>
      </c>
      <c r="S173" s="224"/>
      <c r="T173" s="226">
        <f>SUM(T174:T185)</f>
        <v>0</v>
      </c>
      <c r="U173" s="224"/>
      <c r="V173" s="226">
        <f>SUM(V174:V185)</f>
        <v>0</v>
      </c>
      <c r="W173" s="224"/>
      <c r="X173" s="227">
        <f>SUM(X174:X185)</f>
        <v>0</v>
      </c>
      <c r="Y173" s="12"/>
      <c r="Z173" s="12"/>
      <c r="AA173" s="12"/>
      <c r="AB173" s="12"/>
      <c r="AC173" s="12"/>
      <c r="AD173" s="12"/>
      <c r="AE173" s="12"/>
      <c r="AR173" s="228" t="s">
        <v>88</v>
      </c>
      <c r="AT173" s="229" t="s">
        <v>79</v>
      </c>
      <c r="AU173" s="229" t="s">
        <v>88</v>
      </c>
      <c r="AY173" s="228" t="s">
        <v>192</v>
      </c>
      <c r="BK173" s="230">
        <f>SUM(BK174:BK185)</f>
        <v>0</v>
      </c>
    </row>
    <row r="174" s="2" customFormat="1" ht="37.8" customHeight="1">
      <c r="A174" s="37"/>
      <c r="B174" s="38"/>
      <c r="C174" s="233" t="s">
        <v>283</v>
      </c>
      <c r="D174" s="233" t="s">
        <v>194</v>
      </c>
      <c r="E174" s="234" t="s">
        <v>569</v>
      </c>
      <c r="F174" s="235" t="s">
        <v>570</v>
      </c>
      <c r="G174" s="236" t="s">
        <v>271</v>
      </c>
      <c r="H174" s="237">
        <v>131.74799999999999</v>
      </c>
      <c r="I174" s="238"/>
      <c r="J174" s="238"/>
      <c r="K174" s="239">
        <f>ROUND(P174*H174,2)</f>
        <v>0</v>
      </c>
      <c r="L174" s="235" t="s">
        <v>198</v>
      </c>
      <c r="M174" s="43"/>
      <c r="N174" s="240" t="s">
        <v>1</v>
      </c>
      <c r="O174" s="241" t="s">
        <v>43</v>
      </c>
      <c r="P174" s="242">
        <f>I174+J174</f>
        <v>0</v>
      </c>
      <c r="Q174" s="242">
        <f>ROUND(I174*H174,2)</f>
        <v>0</v>
      </c>
      <c r="R174" s="242">
        <f>ROUND(J174*H174,2)</f>
        <v>0</v>
      </c>
      <c r="S174" s="90"/>
      <c r="T174" s="243">
        <f>S174*H174</f>
        <v>0</v>
      </c>
      <c r="U174" s="243">
        <v>0</v>
      </c>
      <c r="V174" s="243">
        <f>U174*H174</f>
        <v>0</v>
      </c>
      <c r="W174" s="243">
        <v>0</v>
      </c>
      <c r="X174" s="244">
        <f>W174*H174</f>
        <v>0</v>
      </c>
      <c r="Y174" s="37"/>
      <c r="Z174" s="37"/>
      <c r="AA174" s="37"/>
      <c r="AB174" s="37"/>
      <c r="AC174" s="37"/>
      <c r="AD174" s="37"/>
      <c r="AE174" s="37"/>
      <c r="AR174" s="245" t="s">
        <v>199</v>
      </c>
      <c r="AT174" s="245" t="s">
        <v>194</v>
      </c>
      <c r="AU174" s="245" t="s">
        <v>90</v>
      </c>
      <c r="AY174" s="16" t="s">
        <v>192</v>
      </c>
      <c r="BE174" s="246">
        <f>IF(O174="základní",K174,0)</f>
        <v>0</v>
      </c>
      <c r="BF174" s="246">
        <f>IF(O174="snížená",K174,0)</f>
        <v>0</v>
      </c>
      <c r="BG174" s="246">
        <f>IF(O174="zákl. přenesená",K174,0)</f>
        <v>0</v>
      </c>
      <c r="BH174" s="246">
        <f>IF(O174="sníž. přenesená",K174,0)</f>
        <v>0</v>
      </c>
      <c r="BI174" s="246">
        <f>IF(O174="nulová",K174,0)</f>
        <v>0</v>
      </c>
      <c r="BJ174" s="16" t="s">
        <v>88</v>
      </c>
      <c r="BK174" s="246">
        <f>ROUND(P174*H174,2)</f>
        <v>0</v>
      </c>
      <c r="BL174" s="16" t="s">
        <v>199</v>
      </c>
      <c r="BM174" s="245" t="s">
        <v>571</v>
      </c>
    </row>
    <row r="175" s="2" customFormat="1">
      <c r="A175" s="37"/>
      <c r="B175" s="38"/>
      <c r="C175" s="39"/>
      <c r="D175" s="247" t="s">
        <v>201</v>
      </c>
      <c r="E175" s="39"/>
      <c r="F175" s="248" t="s">
        <v>572</v>
      </c>
      <c r="G175" s="39"/>
      <c r="H175" s="39"/>
      <c r="I175" s="249"/>
      <c r="J175" s="249"/>
      <c r="K175" s="39"/>
      <c r="L175" s="39"/>
      <c r="M175" s="43"/>
      <c r="N175" s="250"/>
      <c r="O175" s="251"/>
      <c r="P175" s="90"/>
      <c r="Q175" s="90"/>
      <c r="R175" s="90"/>
      <c r="S175" s="90"/>
      <c r="T175" s="90"/>
      <c r="U175" s="90"/>
      <c r="V175" s="90"/>
      <c r="W175" s="90"/>
      <c r="X175" s="91"/>
      <c r="Y175" s="37"/>
      <c r="Z175" s="37"/>
      <c r="AA175" s="37"/>
      <c r="AB175" s="37"/>
      <c r="AC175" s="37"/>
      <c r="AD175" s="37"/>
      <c r="AE175" s="37"/>
      <c r="AT175" s="16" t="s">
        <v>201</v>
      </c>
      <c r="AU175" s="16" t="s">
        <v>90</v>
      </c>
    </row>
    <row r="176" s="13" customFormat="1">
      <c r="A176" s="13"/>
      <c r="B176" s="254"/>
      <c r="C176" s="255"/>
      <c r="D176" s="252" t="s">
        <v>205</v>
      </c>
      <c r="E176" s="256" t="s">
        <v>1</v>
      </c>
      <c r="F176" s="257" t="s">
        <v>573</v>
      </c>
      <c r="G176" s="255"/>
      <c r="H176" s="258">
        <v>44.311999999999998</v>
      </c>
      <c r="I176" s="259"/>
      <c r="J176" s="259"/>
      <c r="K176" s="255"/>
      <c r="L176" s="255"/>
      <c r="M176" s="260"/>
      <c r="N176" s="261"/>
      <c r="O176" s="262"/>
      <c r="P176" s="262"/>
      <c r="Q176" s="262"/>
      <c r="R176" s="262"/>
      <c r="S176" s="262"/>
      <c r="T176" s="262"/>
      <c r="U176" s="262"/>
      <c r="V176" s="262"/>
      <c r="W176" s="262"/>
      <c r="X176" s="263"/>
      <c r="Y176" s="13"/>
      <c r="Z176" s="13"/>
      <c r="AA176" s="13"/>
      <c r="AB176" s="13"/>
      <c r="AC176" s="13"/>
      <c r="AD176" s="13"/>
      <c r="AE176" s="13"/>
      <c r="AT176" s="264" t="s">
        <v>205</v>
      </c>
      <c r="AU176" s="264" t="s">
        <v>90</v>
      </c>
      <c r="AV176" s="13" t="s">
        <v>90</v>
      </c>
      <c r="AW176" s="13" t="s">
        <v>5</v>
      </c>
      <c r="AX176" s="13" t="s">
        <v>80</v>
      </c>
      <c r="AY176" s="264" t="s">
        <v>192</v>
      </c>
    </row>
    <row r="177" s="13" customFormat="1">
      <c r="A177" s="13"/>
      <c r="B177" s="254"/>
      <c r="C177" s="255"/>
      <c r="D177" s="252" t="s">
        <v>205</v>
      </c>
      <c r="E177" s="256" t="s">
        <v>1</v>
      </c>
      <c r="F177" s="257" t="s">
        <v>574</v>
      </c>
      <c r="G177" s="255"/>
      <c r="H177" s="258">
        <v>64.831999999999994</v>
      </c>
      <c r="I177" s="259"/>
      <c r="J177" s="259"/>
      <c r="K177" s="255"/>
      <c r="L177" s="255"/>
      <c r="M177" s="260"/>
      <c r="N177" s="261"/>
      <c r="O177" s="262"/>
      <c r="P177" s="262"/>
      <c r="Q177" s="262"/>
      <c r="R177" s="262"/>
      <c r="S177" s="262"/>
      <c r="T177" s="262"/>
      <c r="U177" s="262"/>
      <c r="V177" s="262"/>
      <c r="W177" s="262"/>
      <c r="X177" s="263"/>
      <c r="Y177" s="13"/>
      <c r="Z177" s="13"/>
      <c r="AA177" s="13"/>
      <c r="AB177" s="13"/>
      <c r="AC177" s="13"/>
      <c r="AD177" s="13"/>
      <c r="AE177" s="13"/>
      <c r="AT177" s="264" t="s">
        <v>205</v>
      </c>
      <c r="AU177" s="264" t="s">
        <v>90</v>
      </c>
      <c r="AV177" s="13" t="s">
        <v>90</v>
      </c>
      <c r="AW177" s="13" t="s">
        <v>5</v>
      </c>
      <c r="AX177" s="13" t="s">
        <v>80</v>
      </c>
      <c r="AY177" s="264" t="s">
        <v>192</v>
      </c>
    </row>
    <row r="178" s="13" customFormat="1">
      <c r="A178" s="13"/>
      <c r="B178" s="254"/>
      <c r="C178" s="255"/>
      <c r="D178" s="252" t="s">
        <v>205</v>
      </c>
      <c r="E178" s="256" t="s">
        <v>1</v>
      </c>
      <c r="F178" s="257" t="s">
        <v>575</v>
      </c>
      <c r="G178" s="255"/>
      <c r="H178" s="258">
        <v>22.603999999999999</v>
      </c>
      <c r="I178" s="259"/>
      <c r="J178" s="259"/>
      <c r="K178" s="255"/>
      <c r="L178" s="255"/>
      <c r="M178" s="260"/>
      <c r="N178" s="261"/>
      <c r="O178" s="262"/>
      <c r="P178" s="262"/>
      <c r="Q178" s="262"/>
      <c r="R178" s="262"/>
      <c r="S178" s="262"/>
      <c r="T178" s="262"/>
      <c r="U178" s="262"/>
      <c r="V178" s="262"/>
      <c r="W178" s="262"/>
      <c r="X178" s="263"/>
      <c r="Y178" s="13"/>
      <c r="Z178" s="13"/>
      <c r="AA178" s="13"/>
      <c r="AB178" s="13"/>
      <c r="AC178" s="13"/>
      <c r="AD178" s="13"/>
      <c r="AE178" s="13"/>
      <c r="AT178" s="264" t="s">
        <v>205</v>
      </c>
      <c r="AU178" s="264" t="s">
        <v>90</v>
      </c>
      <c r="AV178" s="13" t="s">
        <v>90</v>
      </c>
      <c r="AW178" s="13" t="s">
        <v>5</v>
      </c>
      <c r="AX178" s="13" t="s">
        <v>80</v>
      </c>
      <c r="AY178" s="264" t="s">
        <v>192</v>
      </c>
    </row>
    <row r="179" s="14" customFormat="1">
      <c r="A179" s="14"/>
      <c r="B179" s="265"/>
      <c r="C179" s="266"/>
      <c r="D179" s="252" t="s">
        <v>205</v>
      </c>
      <c r="E179" s="267" t="s">
        <v>1</v>
      </c>
      <c r="F179" s="268" t="s">
        <v>209</v>
      </c>
      <c r="G179" s="266"/>
      <c r="H179" s="269">
        <v>131.74799999999999</v>
      </c>
      <c r="I179" s="270"/>
      <c r="J179" s="270"/>
      <c r="K179" s="266"/>
      <c r="L179" s="266"/>
      <c r="M179" s="271"/>
      <c r="N179" s="272"/>
      <c r="O179" s="273"/>
      <c r="P179" s="273"/>
      <c r="Q179" s="273"/>
      <c r="R179" s="273"/>
      <c r="S179" s="273"/>
      <c r="T179" s="273"/>
      <c r="U179" s="273"/>
      <c r="V179" s="273"/>
      <c r="W179" s="273"/>
      <c r="X179" s="274"/>
      <c r="Y179" s="14"/>
      <c r="Z179" s="14"/>
      <c r="AA179" s="14"/>
      <c r="AB179" s="14"/>
      <c r="AC179" s="14"/>
      <c r="AD179" s="14"/>
      <c r="AE179" s="14"/>
      <c r="AT179" s="275" t="s">
        <v>205</v>
      </c>
      <c r="AU179" s="275" t="s">
        <v>90</v>
      </c>
      <c r="AV179" s="14" t="s">
        <v>199</v>
      </c>
      <c r="AW179" s="14" t="s">
        <v>5</v>
      </c>
      <c r="AX179" s="14" t="s">
        <v>88</v>
      </c>
      <c r="AY179" s="275" t="s">
        <v>192</v>
      </c>
    </row>
    <row r="180" s="2" customFormat="1" ht="44.25" customHeight="1">
      <c r="A180" s="37"/>
      <c r="B180" s="38"/>
      <c r="C180" s="233" t="s">
        <v>292</v>
      </c>
      <c r="D180" s="233" t="s">
        <v>194</v>
      </c>
      <c r="E180" s="234" t="s">
        <v>576</v>
      </c>
      <c r="F180" s="235" t="s">
        <v>577</v>
      </c>
      <c r="G180" s="236" t="s">
        <v>271</v>
      </c>
      <c r="H180" s="237">
        <v>131.74799999999999</v>
      </c>
      <c r="I180" s="238"/>
      <c r="J180" s="238"/>
      <c r="K180" s="239">
        <f>ROUND(P180*H180,2)</f>
        <v>0</v>
      </c>
      <c r="L180" s="235" t="s">
        <v>198</v>
      </c>
      <c r="M180" s="43"/>
      <c r="N180" s="240" t="s">
        <v>1</v>
      </c>
      <c r="O180" s="241" t="s">
        <v>43</v>
      </c>
      <c r="P180" s="242">
        <f>I180+J180</f>
        <v>0</v>
      </c>
      <c r="Q180" s="242">
        <f>ROUND(I180*H180,2)</f>
        <v>0</v>
      </c>
      <c r="R180" s="242">
        <f>ROUND(J180*H180,2)</f>
        <v>0</v>
      </c>
      <c r="S180" s="90"/>
      <c r="T180" s="243">
        <f>S180*H180</f>
        <v>0</v>
      </c>
      <c r="U180" s="243">
        <v>0</v>
      </c>
      <c r="V180" s="243">
        <f>U180*H180</f>
        <v>0</v>
      </c>
      <c r="W180" s="243">
        <v>0</v>
      </c>
      <c r="X180" s="244">
        <f>W180*H180</f>
        <v>0</v>
      </c>
      <c r="Y180" s="37"/>
      <c r="Z180" s="37"/>
      <c r="AA180" s="37"/>
      <c r="AB180" s="37"/>
      <c r="AC180" s="37"/>
      <c r="AD180" s="37"/>
      <c r="AE180" s="37"/>
      <c r="AR180" s="245" t="s">
        <v>199</v>
      </c>
      <c r="AT180" s="245" t="s">
        <v>194</v>
      </c>
      <c r="AU180" s="245" t="s">
        <v>90</v>
      </c>
      <c r="AY180" s="16" t="s">
        <v>192</v>
      </c>
      <c r="BE180" s="246">
        <f>IF(O180="základní",K180,0)</f>
        <v>0</v>
      </c>
      <c r="BF180" s="246">
        <f>IF(O180="snížená",K180,0)</f>
        <v>0</v>
      </c>
      <c r="BG180" s="246">
        <f>IF(O180="zákl. přenesená",K180,0)</f>
        <v>0</v>
      </c>
      <c r="BH180" s="246">
        <f>IF(O180="sníž. přenesená",K180,0)</f>
        <v>0</v>
      </c>
      <c r="BI180" s="246">
        <f>IF(O180="nulová",K180,0)</f>
        <v>0</v>
      </c>
      <c r="BJ180" s="16" t="s">
        <v>88</v>
      </c>
      <c r="BK180" s="246">
        <f>ROUND(P180*H180,2)</f>
        <v>0</v>
      </c>
      <c r="BL180" s="16" t="s">
        <v>199</v>
      </c>
      <c r="BM180" s="245" t="s">
        <v>578</v>
      </c>
    </row>
    <row r="181" s="2" customFormat="1">
      <c r="A181" s="37"/>
      <c r="B181" s="38"/>
      <c r="C181" s="39"/>
      <c r="D181" s="247" t="s">
        <v>201</v>
      </c>
      <c r="E181" s="39"/>
      <c r="F181" s="248" t="s">
        <v>579</v>
      </c>
      <c r="G181" s="39"/>
      <c r="H181" s="39"/>
      <c r="I181" s="249"/>
      <c r="J181" s="249"/>
      <c r="K181" s="39"/>
      <c r="L181" s="39"/>
      <c r="M181" s="43"/>
      <c r="N181" s="250"/>
      <c r="O181" s="251"/>
      <c r="P181" s="90"/>
      <c r="Q181" s="90"/>
      <c r="R181" s="90"/>
      <c r="S181" s="90"/>
      <c r="T181" s="90"/>
      <c r="U181" s="90"/>
      <c r="V181" s="90"/>
      <c r="W181" s="90"/>
      <c r="X181" s="91"/>
      <c r="Y181" s="37"/>
      <c r="Z181" s="37"/>
      <c r="AA181" s="37"/>
      <c r="AB181" s="37"/>
      <c r="AC181" s="37"/>
      <c r="AD181" s="37"/>
      <c r="AE181" s="37"/>
      <c r="AT181" s="16" t="s">
        <v>201</v>
      </c>
      <c r="AU181" s="16" t="s">
        <v>90</v>
      </c>
    </row>
    <row r="182" s="13" customFormat="1">
      <c r="A182" s="13"/>
      <c r="B182" s="254"/>
      <c r="C182" s="255"/>
      <c r="D182" s="252" t="s">
        <v>205</v>
      </c>
      <c r="E182" s="256" t="s">
        <v>1</v>
      </c>
      <c r="F182" s="257" t="s">
        <v>573</v>
      </c>
      <c r="G182" s="255"/>
      <c r="H182" s="258">
        <v>44.311999999999998</v>
      </c>
      <c r="I182" s="259"/>
      <c r="J182" s="259"/>
      <c r="K182" s="255"/>
      <c r="L182" s="255"/>
      <c r="M182" s="260"/>
      <c r="N182" s="261"/>
      <c r="O182" s="262"/>
      <c r="P182" s="262"/>
      <c r="Q182" s="262"/>
      <c r="R182" s="262"/>
      <c r="S182" s="262"/>
      <c r="T182" s="262"/>
      <c r="U182" s="262"/>
      <c r="V182" s="262"/>
      <c r="W182" s="262"/>
      <c r="X182" s="263"/>
      <c r="Y182" s="13"/>
      <c r="Z182" s="13"/>
      <c r="AA182" s="13"/>
      <c r="AB182" s="13"/>
      <c r="AC182" s="13"/>
      <c r="AD182" s="13"/>
      <c r="AE182" s="13"/>
      <c r="AT182" s="264" t="s">
        <v>205</v>
      </c>
      <c r="AU182" s="264" t="s">
        <v>90</v>
      </c>
      <c r="AV182" s="13" t="s">
        <v>90</v>
      </c>
      <c r="AW182" s="13" t="s">
        <v>5</v>
      </c>
      <c r="AX182" s="13" t="s">
        <v>80</v>
      </c>
      <c r="AY182" s="264" t="s">
        <v>192</v>
      </c>
    </row>
    <row r="183" s="13" customFormat="1">
      <c r="A183" s="13"/>
      <c r="B183" s="254"/>
      <c r="C183" s="255"/>
      <c r="D183" s="252" t="s">
        <v>205</v>
      </c>
      <c r="E183" s="256" t="s">
        <v>1</v>
      </c>
      <c r="F183" s="257" t="s">
        <v>574</v>
      </c>
      <c r="G183" s="255"/>
      <c r="H183" s="258">
        <v>64.831999999999994</v>
      </c>
      <c r="I183" s="259"/>
      <c r="J183" s="259"/>
      <c r="K183" s="255"/>
      <c r="L183" s="255"/>
      <c r="M183" s="260"/>
      <c r="N183" s="261"/>
      <c r="O183" s="262"/>
      <c r="P183" s="262"/>
      <c r="Q183" s="262"/>
      <c r="R183" s="262"/>
      <c r="S183" s="262"/>
      <c r="T183" s="262"/>
      <c r="U183" s="262"/>
      <c r="V183" s="262"/>
      <c r="W183" s="262"/>
      <c r="X183" s="263"/>
      <c r="Y183" s="13"/>
      <c r="Z183" s="13"/>
      <c r="AA183" s="13"/>
      <c r="AB183" s="13"/>
      <c r="AC183" s="13"/>
      <c r="AD183" s="13"/>
      <c r="AE183" s="13"/>
      <c r="AT183" s="264" t="s">
        <v>205</v>
      </c>
      <c r="AU183" s="264" t="s">
        <v>90</v>
      </c>
      <c r="AV183" s="13" t="s">
        <v>90</v>
      </c>
      <c r="AW183" s="13" t="s">
        <v>5</v>
      </c>
      <c r="AX183" s="13" t="s">
        <v>80</v>
      </c>
      <c r="AY183" s="264" t="s">
        <v>192</v>
      </c>
    </row>
    <row r="184" s="13" customFormat="1">
      <c r="A184" s="13"/>
      <c r="B184" s="254"/>
      <c r="C184" s="255"/>
      <c r="D184" s="252" t="s">
        <v>205</v>
      </c>
      <c r="E184" s="256" t="s">
        <v>1</v>
      </c>
      <c r="F184" s="257" t="s">
        <v>575</v>
      </c>
      <c r="G184" s="255"/>
      <c r="H184" s="258">
        <v>22.603999999999999</v>
      </c>
      <c r="I184" s="259"/>
      <c r="J184" s="259"/>
      <c r="K184" s="255"/>
      <c r="L184" s="255"/>
      <c r="M184" s="260"/>
      <c r="N184" s="261"/>
      <c r="O184" s="262"/>
      <c r="P184" s="262"/>
      <c r="Q184" s="262"/>
      <c r="R184" s="262"/>
      <c r="S184" s="262"/>
      <c r="T184" s="262"/>
      <c r="U184" s="262"/>
      <c r="V184" s="262"/>
      <c r="W184" s="262"/>
      <c r="X184" s="263"/>
      <c r="Y184" s="13"/>
      <c r="Z184" s="13"/>
      <c r="AA184" s="13"/>
      <c r="AB184" s="13"/>
      <c r="AC184" s="13"/>
      <c r="AD184" s="13"/>
      <c r="AE184" s="13"/>
      <c r="AT184" s="264" t="s">
        <v>205</v>
      </c>
      <c r="AU184" s="264" t="s">
        <v>90</v>
      </c>
      <c r="AV184" s="13" t="s">
        <v>90</v>
      </c>
      <c r="AW184" s="13" t="s">
        <v>5</v>
      </c>
      <c r="AX184" s="13" t="s">
        <v>80</v>
      </c>
      <c r="AY184" s="264" t="s">
        <v>192</v>
      </c>
    </row>
    <row r="185" s="14" customFormat="1">
      <c r="A185" s="14"/>
      <c r="B185" s="265"/>
      <c r="C185" s="266"/>
      <c r="D185" s="252" t="s">
        <v>205</v>
      </c>
      <c r="E185" s="267" t="s">
        <v>1</v>
      </c>
      <c r="F185" s="268" t="s">
        <v>209</v>
      </c>
      <c r="G185" s="266"/>
      <c r="H185" s="269">
        <v>131.74799999999999</v>
      </c>
      <c r="I185" s="270"/>
      <c r="J185" s="270"/>
      <c r="K185" s="266"/>
      <c r="L185" s="266"/>
      <c r="M185" s="271"/>
      <c r="N185" s="294"/>
      <c r="O185" s="295"/>
      <c r="P185" s="295"/>
      <c r="Q185" s="295"/>
      <c r="R185" s="295"/>
      <c r="S185" s="295"/>
      <c r="T185" s="295"/>
      <c r="U185" s="295"/>
      <c r="V185" s="295"/>
      <c r="W185" s="295"/>
      <c r="X185" s="296"/>
      <c r="Y185" s="14"/>
      <c r="Z185" s="14"/>
      <c r="AA185" s="14"/>
      <c r="AB185" s="14"/>
      <c r="AC185" s="14"/>
      <c r="AD185" s="14"/>
      <c r="AE185" s="14"/>
      <c r="AT185" s="275" t="s">
        <v>205</v>
      </c>
      <c r="AU185" s="275" t="s">
        <v>90</v>
      </c>
      <c r="AV185" s="14" t="s">
        <v>199</v>
      </c>
      <c r="AW185" s="14" t="s">
        <v>5</v>
      </c>
      <c r="AX185" s="14" t="s">
        <v>88</v>
      </c>
      <c r="AY185" s="275" t="s">
        <v>192</v>
      </c>
    </row>
    <row r="186" s="2" customFormat="1" ht="6.96" customHeight="1">
      <c r="A186" s="37"/>
      <c r="B186" s="65"/>
      <c r="C186" s="66"/>
      <c r="D186" s="66"/>
      <c r="E186" s="66"/>
      <c r="F186" s="66"/>
      <c r="G186" s="66"/>
      <c r="H186" s="66"/>
      <c r="I186" s="66"/>
      <c r="J186" s="66"/>
      <c r="K186" s="66"/>
      <c r="L186" s="66"/>
      <c r="M186" s="43"/>
      <c r="N186" s="37"/>
      <c r="P186" s="37"/>
      <c r="Q186" s="37"/>
      <c r="R186" s="37"/>
      <c r="S186" s="37"/>
      <c r="T186" s="37"/>
      <c r="U186" s="37"/>
      <c r="V186" s="37"/>
      <c r="W186" s="37"/>
      <c r="X186" s="37"/>
      <c r="Y186" s="37"/>
      <c r="Z186" s="37"/>
      <c r="AA186" s="37"/>
      <c r="AB186" s="37"/>
      <c r="AC186" s="37"/>
      <c r="AD186" s="37"/>
      <c r="AE186" s="37"/>
    </row>
  </sheetData>
  <sheetProtection sheet="1" autoFilter="0" formatColumns="0" formatRows="0" objects="1" scenarios="1" spinCount="100000" saltValue="uQk8tXKUFOaAkaPDpNGLF5SBLbOoXMHyMNAJqhksqG5RS2x9R+4IlTrF4MGrn6S1+CQ+nFZS+0Jgfl/gVxO6YA==" hashValue="HE3lEHAtks3Gt1ug572cwZ6DGqvKe8Ota449ByI9nn0qkkC+0KirW9Llp+C+xOUH+uYMhDojGefeIb74T1Qp4g==" algorithmName="SHA-512" password="CC35"/>
  <autoFilter ref="C129:L185"/>
  <mergeCells count="15">
    <mergeCell ref="E7:H7"/>
    <mergeCell ref="E11:H11"/>
    <mergeCell ref="E9:H9"/>
    <mergeCell ref="E13:H13"/>
    <mergeCell ref="E22:H22"/>
    <mergeCell ref="E31:H31"/>
    <mergeCell ref="E85:H85"/>
    <mergeCell ref="E89:H89"/>
    <mergeCell ref="E87:H87"/>
    <mergeCell ref="E91:H91"/>
    <mergeCell ref="E116:H116"/>
    <mergeCell ref="E120:H120"/>
    <mergeCell ref="E118:H118"/>
    <mergeCell ref="E122:H122"/>
    <mergeCell ref="M2:Z2"/>
  </mergeCells>
  <hyperlinks>
    <hyperlink ref="F134" r:id="rId1" display="https://podminky.urs.cz/item/CS_URS_2024_02/122251103"/>
    <hyperlink ref="F139" r:id="rId2" display="https://podminky.urs.cz/item/CS_URS_2024_02/162651112"/>
    <hyperlink ref="F144" r:id="rId3" display="https://podminky.urs.cz/item/CS_URS_2024_02/171201221"/>
    <hyperlink ref="F148" r:id="rId4" display="https://podminky.urs.cz/item/CS_URS_2024_02/181951112"/>
    <hyperlink ref="F154" r:id="rId5" display="https://podminky.urs.cz/item/CS_URS_2024_02/291111111"/>
    <hyperlink ref="F164" r:id="rId6" display="https://podminky.urs.cz/item/CS_URS_2024_02/596811122"/>
    <hyperlink ref="F169" r:id="rId7" display="https://podminky.urs.cz/item/CS_URS_2024_02/916231213"/>
    <hyperlink ref="F175" r:id="rId8" display="https://podminky.urs.cz/item/CS_URS_2024_02/998223011"/>
    <hyperlink ref="F181" r:id="rId9" display="https://podminky.urs.cz/item/CS_URS_2024_02/998223092"/>
  </hyperlinks>
  <pageMargins left="0.39375" right="0.39375" top="0.39375" bottom="0.39375" header="0" footer="0"/>
  <pageSetup paperSize="9" orientation="portrait" blackAndWhite="1" fitToHeight="100"/>
  <headerFooter>
    <oddFooter>&amp;CStrana &amp;P z &amp;N</oddFooter>
  </headerFooter>
  <drawing r:id="rId10"/>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110</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580</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581</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ROUND(K127,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ROUND((SUM(BE127:BE180)),  2)</f>
        <v>0</v>
      </c>
      <c r="G37" s="37"/>
      <c r="H37" s="37"/>
      <c r="I37" s="169">
        <v>0.20999999999999999</v>
      </c>
      <c r="J37" s="37"/>
      <c r="K37" s="164">
        <f>ROUND(((SUM(BE127:BE180))*I37),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ROUND((SUM(BF127:BF180)),  2)</f>
        <v>0</v>
      </c>
      <c r="G38" s="37"/>
      <c r="H38" s="37"/>
      <c r="I38" s="169">
        <v>0.12</v>
      </c>
      <c r="J38" s="37"/>
      <c r="K38" s="164">
        <f>ROUND(((SUM(BF127:BF180))*I38),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ROUND((SUM(BG127:BG180)),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ROUND((SUM(BH127:BH180)),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ROUND((SUM(BI127:BI180)),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580</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07.03 - Konstrukce na popínavky A</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Q127</f>
        <v>0</v>
      </c>
      <c r="J98" s="109">
        <f>R127</f>
        <v>0</v>
      </c>
      <c r="K98" s="109">
        <f>K127</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Q128</f>
        <v>0</v>
      </c>
      <c r="J99" s="197">
        <f>R128</f>
        <v>0</v>
      </c>
      <c r="K99" s="197">
        <f>K128</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Q129</f>
        <v>0</v>
      </c>
      <c r="J100" s="202">
        <f>R129</f>
        <v>0</v>
      </c>
      <c r="K100" s="202">
        <f>K129</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165</v>
      </c>
      <c r="E101" s="201"/>
      <c r="F101" s="201"/>
      <c r="G101" s="201"/>
      <c r="H101" s="201"/>
      <c r="I101" s="202">
        <f>Q138</f>
        <v>0</v>
      </c>
      <c r="J101" s="202">
        <f>R138</f>
        <v>0</v>
      </c>
      <c r="K101" s="202">
        <f>K138</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167</v>
      </c>
      <c r="E102" s="201"/>
      <c r="F102" s="201"/>
      <c r="G102" s="201"/>
      <c r="H102" s="201"/>
      <c r="I102" s="202">
        <f>Q147</f>
        <v>0</v>
      </c>
      <c r="J102" s="202">
        <f>R147</f>
        <v>0</v>
      </c>
      <c r="K102" s="202">
        <f>K147</f>
        <v>0</v>
      </c>
      <c r="L102" s="135"/>
      <c r="M102" s="203"/>
      <c r="S102" s="10"/>
      <c r="T102" s="10"/>
      <c r="U102" s="10"/>
      <c r="V102" s="10"/>
      <c r="W102" s="10"/>
      <c r="X102" s="10"/>
      <c r="Y102" s="10"/>
      <c r="Z102" s="10"/>
      <c r="AA102" s="10"/>
      <c r="AB102" s="10"/>
      <c r="AC102" s="10"/>
      <c r="AD102" s="10"/>
      <c r="AE102" s="10"/>
    </row>
    <row r="103" s="9" customFormat="1" ht="24.96" customHeight="1">
      <c r="A103" s="9"/>
      <c r="B103" s="193"/>
      <c r="C103" s="194"/>
      <c r="D103" s="195" t="s">
        <v>168</v>
      </c>
      <c r="E103" s="196"/>
      <c r="F103" s="196"/>
      <c r="G103" s="196"/>
      <c r="H103" s="196"/>
      <c r="I103" s="197">
        <f>Q154</f>
        <v>0</v>
      </c>
      <c r="J103" s="197">
        <f>R154</f>
        <v>0</v>
      </c>
      <c r="K103" s="197">
        <f>K154</f>
        <v>0</v>
      </c>
      <c r="L103" s="194"/>
      <c r="M103" s="198"/>
      <c r="S103" s="9"/>
      <c r="T103" s="9"/>
      <c r="U103" s="9"/>
      <c r="V103" s="9"/>
      <c r="W103" s="9"/>
      <c r="X103" s="9"/>
      <c r="Y103" s="9"/>
      <c r="Z103" s="9"/>
      <c r="AA103" s="9"/>
      <c r="AB103" s="9"/>
      <c r="AC103" s="9"/>
      <c r="AD103" s="9"/>
      <c r="AE103" s="9"/>
    </row>
    <row r="104" s="10" customFormat="1" ht="19.92" customHeight="1">
      <c r="A104" s="10"/>
      <c r="B104" s="199"/>
      <c r="C104" s="135"/>
      <c r="D104" s="200" t="s">
        <v>169</v>
      </c>
      <c r="E104" s="201"/>
      <c r="F104" s="201"/>
      <c r="G104" s="201"/>
      <c r="H104" s="201"/>
      <c r="I104" s="202">
        <f>Q155</f>
        <v>0</v>
      </c>
      <c r="J104" s="202">
        <f>R155</f>
        <v>0</v>
      </c>
      <c r="K104" s="202">
        <f>K155</f>
        <v>0</v>
      </c>
      <c r="L104" s="135"/>
      <c r="M104" s="203"/>
      <c r="S104" s="10"/>
      <c r="T104" s="10"/>
      <c r="U104" s="10"/>
      <c r="V104" s="10"/>
      <c r="W104" s="10"/>
      <c r="X104" s="10"/>
      <c r="Y104" s="10"/>
      <c r="Z104" s="10"/>
      <c r="AA104" s="10"/>
      <c r="AB104" s="10"/>
      <c r="AC104" s="10"/>
      <c r="AD104" s="10"/>
      <c r="AE104" s="10"/>
    </row>
    <row r="105" s="10" customFormat="1" ht="19.92" customHeight="1">
      <c r="A105" s="10"/>
      <c r="B105" s="199"/>
      <c r="C105" s="135"/>
      <c r="D105" s="200" t="s">
        <v>170</v>
      </c>
      <c r="E105" s="201"/>
      <c r="F105" s="201"/>
      <c r="G105" s="201"/>
      <c r="H105" s="201"/>
      <c r="I105" s="202">
        <f>Q170</f>
        <v>0</v>
      </c>
      <c r="J105" s="202">
        <f>R170</f>
        <v>0</v>
      </c>
      <c r="K105" s="202">
        <f>K170</f>
        <v>0</v>
      </c>
      <c r="L105" s="135"/>
      <c r="M105" s="203"/>
      <c r="S105" s="10"/>
      <c r="T105" s="10"/>
      <c r="U105" s="10"/>
      <c r="V105" s="10"/>
      <c r="W105" s="10"/>
      <c r="X105" s="10"/>
      <c r="Y105" s="10"/>
      <c r="Z105" s="10"/>
      <c r="AA105" s="10"/>
      <c r="AB105" s="10"/>
      <c r="AC105" s="10"/>
      <c r="AD105" s="10"/>
      <c r="AE105" s="10"/>
    </row>
    <row r="106" s="2" customFormat="1" ht="21.84" customHeight="1">
      <c r="A106" s="37"/>
      <c r="B106" s="38"/>
      <c r="C106" s="39"/>
      <c r="D106" s="39"/>
      <c r="E106" s="39"/>
      <c r="F106" s="39"/>
      <c r="G106" s="39"/>
      <c r="H106" s="39"/>
      <c r="I106" s="39"/>
      <c r="J106" s="39"/>
      <c r="K106" s="39"/>
      <c r="L106" s="39"/>
      <c r="M106" s="62"/>
      <c r="S106" s="37"/>
      <c r="T106" s="37"/>
      <c r="U106" s="37"/>
      <c r="V106" s="37"/>
      <c r="W106" s="37"/>
      <c r="X106" s="37"/>
      <c r="Y106" s="37"/>
      <c r="Z106" s="37"/>
      <c r="AA106" s="37"/>
      <c r="AB106" s="37"/>
      <c r="AC106" s="37"/>
      <c r="AD106" s="37"/>
      <c r="AE106" s="37"/>
    </row>
    <row r="107" s="2" customFormat="1" ht="6.96" customHeight="1">
      <c r="A107" s="37"/>
      <c r="B107" s="65"/>
      <c r="C107" s="66"/>
      <c r="D107" s="66"/>
      <c r="E107" s="66"/>
      <c r="F107" s="66"/>
      <c r="G107" s="66"/>
      <c r="H107" s="66"/>
      <c r="I107" s="66"/>
      <c r="J107" s="66"/>
      <c r="K107" s="66"/>
      <c r="L107" s="66"/>
      <c r="M107" s="62"/>
      <c r="S107" s="37"/>
      <c r="T107" s="37"/>
      <c r="U107" s="37"/>
      <c r="V107" s="37"/>
      <c r="W107" s="37"/>
      <c r="X107" s="37"/>
      <c r="Y107" s="37"/>
      <c r="Z107" s="37"/>
      <c r="AA107" s="37"/>
      <c r="AB107" s="37"/>
      <c r="AC107" s="37"/>
      <c r="AD107" s="37"/>
      <c r="AE107" s="37"/>
    </row>
    <row r="111" s="2" customFormat="1" ht="6.96" customHeight="1">
      <c r="A111" s="37"/>
      <c r="B111" s="67"/>
      <c r="C111" s="68"/>
      <c r="D111" s="68"/>
      <c r="E111" s="68"/>
      <c r="F111" s="68"/>
      <c r="G111" s="68"/>
      <c r="H111" s="68"/>
      <c r="I111" s="68"/>
      <c r="J111" s="68"/>
      <c r="K111" s="68"/>
      <c r="L111" s="68"/>
      <c r="M111" s="62"/>
      <c r="S111" s="37"/>
      <c r="T111" s="37"/>
      <c r="U111" s="37"/>
      <c r="V111" s="37"/>
      <c r="W111" s="37"/>
      <c r="X111" s="37"/>
      <c r="Y111" s="37"/>
      <c r="Z111" s="37"/>
      <c r="AA111" s="37"/>
      <c r="AB111" s="37"/>
      <c r="AC111" s="37"/>
      <c r="AD111" s="37"/>
      <c r="AE111" s="37"/>
    </row>
    <row r="112" s="2" customFormat="1" ht="24.96" customHeight="1">
      <c r="A112" s="37"/>
      <c r="B112" s="38"/>
      <c r="C112" s="22" t="s">
        <v>173</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12" customHeight="1">
      <c r="A114" s="37"/>
      <c r="B114" s="38"/>
      <c r="C114" s="31" t="s">
        <v>17</v>
      </c>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26.25" customHeight="1">
      <c r="A115" s="37"/>
      <c r="B115" s="38"/>
      <c r="C115" s="39"/>
      <c r="D115" s="39"/>
      <c r="E115" s="188" t="str">
        <f>E7</f>
        <v>MŠ Sluníčko - projekt úpravy zahrady pro děti s poruchou autistického spektra</v>
      </c>
      <c r="F115" s="31"/>
      <c r="G115" s="31"/>
      <c r="H115" s="31"/>
      <c r="I115" s="39"/>
      <c r="J115" s="39"/>
      <c r="K115" s="39"/>
      <c r="L115" s="39"/>
      <c r="M115" s="62"/>
      <c r="S115" s="37"/>
      <c r="T115" s="37"/>
      <c r="U115" s="37"/>
      <c r="V115" s="37"/>
      <c r="W115" s="37"/>
      <c r="X115" s="37"/>
      <c r="Y115" s="37"/>
      <c r="Z115" s="37"/>
      <c r="AA115" s="37"/>
      <c r="AB115" s="37"/>
      <c r="AC115" s="37"/>
      <c r="AD115" s="37"/>
      <c r="AE115" s="37"/>
    </row>
    <row r="116" s="1" customFormat="1" ht="12" customHeight="1">
      <c r="B116" s="20"/>
      <c r="C116" s="31" t="s">
        <v>151</v>
      </c>
      <c r="D116" s="21"/>
      <c r="E116" s="21"/>
      <c r="F116" s="21"/>
      <c r="G116" s="21"/>
      <c r="H116" s="21"/>
      <c r="I116" s="21"/>
      <c r="J116" s="21"/>
      <c r="K116" s="21"/>
      <c r="L116" s="21"/>
      <c r="M116" s="19"/>
    </row>
    <row r="117" s="2" customFormat="1" ht="16.5" customHeight="1">
      <c r="A117" s="37"/>
      <c r="B117" s="38"/>
      <c r="C117" s="39"/>
      <c r="D117" s="39"/>
      <c r="E117" s="188" t="s">
        <v>580</v>
      </c>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12" customHeight="1">
      <c r="A118" s="37"/>
      <c r="B118" s="38"/>
      <c r="C118" s="31" t="s">
        <v>441</v>
      </c>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6.5" customHeight="1">
      <c r="A119" s="37"/>
      <c r="B119" s="38"/>
      <c r="C119" s="39"/>
      <c r="D119" s="39"/>
      <c r="E119" s="75" t="str">
        <f>E11</f>
        <v>07.03 - Konstrukce na popínavky A</v>
      </c>
      <c r="F119" s="39"/>
      <c r="G119" s="39"/>
      <c r="H119" s="39"/>
      <c r="I119" s="39"/>
      <c r="J119" s="39"/>
      <c r="K119" s="39"/>
      <c r="L119" s="39"/>
      <c r="M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12" customHeight="1">
      <c r="A121" s="37"/>
      <c r="B121" s="38"/>
      <c r="C121" s="31" t="s">
        <v>21</v>
      </c>
      <c r="D121" s="39"/>
      <c r="E121" s="39"/>
      <c r="F121" s="26" t="str">
        <f>F14</f>
        <v>Roudnice nad Labem</v>
      </c>
      <c r="G121" s="39"/>
      <c r="H121" s="39"/>
      <c r="I121" s="31" t="s">
        <v>23</v>
      </c>
      <c r="J121" s="78" t="str">
        <f>IF(J14="","",J14)</f>
        <v>28. 8. 2024</v>
      </c>
      <c r="K121" s="39"/>
      <c r="L121" s="39"/>
      <c r="M121" s="62"/>
      <c r="S121" s="37"/>
      <c r="T121" s="37"/>
      <c r="U121" s="37"/>
      <c r="V121" s="37"/>
      <c r="W121" s="37"/>
      <c r="X121" s="37"/>
      <c r="Y121" s="37"/>
      <c r="Z121" s="37"/>
      <c r="AA121" s="37"/>
      <c r="AB121" s="37"/>
      <c r="AC121" s="37"/>
      <c r="AD121" s="37"/>
      <c r="AE121" s="37"/>
    </row>
    <row r="122" s="2" customFormat="1" ht="6.96" customHeight="1">
      <c r="A122" s="37"/>
      <c r="B122" s="38"/>
      <c r="C122" s="39"/>
      <c r="D122" s="39"/>
      <c r="E122" s="39"/>
      <c r="F122" s="39"/>
      <c r="G122" s="39"/>
      <c r="H122" s="39"/>
      <c r="I122" s="39"/>
      <c r="J122" s="39"/>
      <c r="K122" s="39"/>
      <c r="L122" s="39"/>
      <c r="M122" s="62"/>
      <c r="S122" s="37"/>
      <c r="T122" s="37"/>
      <c r="U122" s="37"/>
      <c r="V122" s="37"/>
      <c r="W122" s="37"/>
      <c r="X122" s="37"/>
      <c r="Y122" s="37"/>
      <c r="Z122" s="37"/>
      <c r="AA122" s="37"/>
      <c r="AB122" s="37"/>
      <c r="AC122" s="37"/>
      <c r="AD122" s="37"/>
      <c r="AE122" s="37"/>
    </row>
    <row r="123" s="2" customFormat="1" ht="25.65" customHeight="1">
      <c r="A123" s="37"/>
      <c r="B123" s="38"/>
      <c r="C123" s="31" t="s">
        <v>25</v>
      </c>
      <c r="D123" s="39"/>
      <c r="E123" s="39"/>
      <c r="F123" s="26" t="str">
        <f>E17</f>
        <v>MŠ Sluníčko</v>
      </c>
      <c r="G123" s="39"/>
      <c r="H123" s="39"/>
      <c r="I123" s="31" t="s">
        <v>32</v>
      </c>
      <c r="J123" s="35" t="str">
        <f>E23</f>
        <v>Ing. Tomáš Prinz, DiS.</v>
      </c>
      <c r="K123" s="39"/>
      <c r="L123" s="39"/>
      <c r="M123" s="62"/>
      <c r="S123" s="37"/>
      <c r="T123" s="37"/>
      <c r="U123" s="37"/>
      <c r="V123" s="37"/>
      <c r="W123" s="37"/>
      <c r="X123" s="37"/>
      <c r="Y123" s="37"/>
      <c r="Z123" s="37"/>
      <c r="AA123" s="37"/>
      <c r="AB123" s="37"/>
      <c r="AC123" s="37"/>
      <c r="AD123" s="37"/>
      <c r="AE123" s="37"/>
    </row>
    <row r="124" s="2" customFormat="1" ht="15.15" customHeight="1">
      <c r="A124" s="37"/>
      <c r="B124" s="38"/>
      <c r="C124" s="31" t="s">
        <v>30</v>
      </c>
      <c r="D124" s="39"/>
      <c r="E124" s="39"/>
      <c r="F124" s="26" t="str">
        <f>IF(E20="","",E20)</f>
        <v>Vyplň údaj</v>
      </c>
      <c r="G124" s="39"/>
      <c r="H124" s="39"/>
      <c r="I124" s="31" t="s">
        <v>35</v>
      </c>
      <c r="J124" s="35" t="str">
        <f>E26</f>
        <v xml:space="preserve"> </v>
      </c>
      <c r="K124" s="39"/>
      <c r="L124" s="39"/>
      <c r="M124" s="62"/>
      <c r="S124" s="37"/>
      <c r="T124" s="37"/>
      <c r="U124" s="37"/>
      <c r="V124" s="37"/>
      <c r="W124" s="37"/>
      <c r="X124" s="37"/>
      <c r="Y124" s="37"/>
      <c r="Z124" s="37"/>
      <c r="AA124" s="37"/>
      <c r="AB124" s="37"/>
      <c r="AC124" s="37"/>
      <c r="AD124" s="37"/>
      <c r="AE124" s="37"/>
    </row>
    <row r="125" s="2" customFormat="1" ht="10.32" customHeight="1">
      <c r="A125" s="37"/>
      <c r="B125" s="38"/>
      <c r="C125" s="39"/>
      <c r="D125" s="39"/>
      <c r="E125" s="39"/>
      <c r="F125" s="39"/>
      <c r="G125" s="39"/>
      <c r="H125" s="39"/>
      <c r="I125" s="39"/>
      <c r="J125" s="39"/>
      <c r="K125" s="39"/>
      <c r="L125" s="39"/>
      <c r="M125" s="62"/>
      <c r="S125" s="37"/>
      <c r="T125" s="37"/>
      <c r="U125" s="37"/>
      <c r="V125" s="37"/>
      <c r="W125" s="37"/>
      <c r="X125" s="37"/>
      <c r="Y125" s="37"/>
      <c r="Z125" s="37"/>
      <c r="AA125" s="37"/>
      <c r="AB125" s="37"/>
      <c r="AC125" s="37"/>
      <c r="AD125" s="37"/>
      <c r="AE125" s="37"/>
    </row>
    <row r="126" s="11" customFormat="1" ht="29.28" customHeight="1">
      <c r="A126" s="204"/>
      <c r="B126" s="205"/>
      <c r="C126" s="206" t="s">
        <v>174</v>
      </c>
      <c r="D126" s="207" t="s">
        <v>63</v>
      </c>
      <c r="E126" s="207" t="s">
        <v>59</v>
      </c>
      <c r="F126" s="207" t="s">
        <v>60</v>
      </c>
      <c r="G126" s="207" t="s">
        <v>175</v>
      </c>
      <c r="H126" s="207" t="s">
        <v>176</v>
      </c>
      <c r="I126" s="207" t="s">
        <v>177</v>
      </c>
      <c r="J126" s="207" t="s">
        <v>178</v>
      </c>
      <c r="K126" s="207" t="s">
        <v>160</v>
      </c>
      <c r="L126" s="208" t="s">
        <v>179</v>
      </c>
      <c r="M126" s="209"/>
      <c r="N126" s="99" t="s">
        <v>1</v>
      </c>
      <c r="O126" s="100" t="s">
        <v>42</v>
      </c>
      <c r="P126" s="100" t="s">
        <v>180</v>
      </c>
      <c r="Q126" s="100" t="s">
        <v>181</v>
      </c>
      <c r="R126" s="100" t="s">
        <v>182</v>
      </c>
      <c r="S126" s="100" t="s">
        <v>183</v>
      </c>
      <c r="T126" s="100" t="s">
        <v>184</v>
      </c>
      <c r="U126" s="100" t="s">
        <v>185</v>
      </c>
      <c r="V126" s="100" t="s">
        <v>186</v>
      </c>
      <c r="W126" s="100" t="s">
        <v>187</v>
      </c>
      <c r="X126" s="101" t="s">
        <v>188</v>
      </c>
      <c r="Y126" s="204"/>
      <c r="Z126" s="204"/>
      <c r="AA126" s="204"/>
      <c r="AB126" s="204"/>
      <c r="AC126" s="204"/>
      <c r="AD126" s="204"/>
      <c r="AE126" s="204"/>
    </row>
    <row r="127" s="2" customFormat="1" ht="22.8" customHeight="1">
      <c r="A127" s="37"/>
      <c r="B127" s="38"/>
      <c r="C127" s="106" t="s">
        <v>189</v>
      </c>
      <c r="D127" s="39"/>
      <c r="E127" s="39"/>
      <c r="F127" s="39"/>
      <c r="G127" s="39"/>
      <c r="H127" s="39"/>
      <c r="I127" s="39"/>
      <c r="J127" s="39"/>
      <c r="K127" s="210">
        <f>BK127</f>
        <v>0</v>
      </c>
      <c r="L127" s="39"/>
      <c r="M127" s="43"/>
      <c r="N127" s="102"/>
      <c r="O127" s="211"/>
      <c r="P127" s="103"/>
      <c r="Q127" s="212">
        <f>Q128+Q154</f>
        <v>0</v>
      </c>
      <c r="R127" s="212">
        <f>R128+R154</f>
        <v>0</v>
      </c>
      <c r="S127" s="103"/>
      <c r="T127" s="213">
        <f>T128+T154</f>
        <v>0</v>
      </c>
      <c r="U127" s="103"/>
      <c r="V127" s="213">
        <f>V128+V154</f>
        <v>1.4547905999999999</v>
      </c>
      <c r="W127" s="103"/>
      <c r="X127" s="214">
        <f>X128+X154</f>
        <v>0</v>
      </c>
      <c r="Y127" s="37"/>
      <c r="Z127" s="37"/>
      <c r="AA127" s="37"/>
      <c r="AB127" s="37"/>
      <c r="AC127" s="37"/>
      <c r="AD127" s="37"/>
      <c r="AE127" s="37"/>
      <c r="AT127" s="16" t="s">
        <v>79</v>
      </c>
      <c r="AU127" s="16" t="s">
        <v>162</v>
      </c>
      <c r="BK127" s="215">
        <f>BK128+BK154</f>
        <v>0</v>
      </c>
    </row>
    <row r="128" s="12" customFormat="1" ht="25.92" customHeight="1">
      <c r="A128" s="12"/>
      <c r="B128" s="216"/>
      <c r="C128" s="217"/>
      <c r="D128" s="218" t="s">
        <v>79</v>
      </c>
      <c r="E128" s="219" t="s">
        <v>190</v>
      </c>
      <c r="F128" s="219" t="s">
        <v>191</v>
      </c>
      <c r="G128" s="217"/>
      <c r="H128" s="217"/>
      <c r="I128" s="220"/>
      <c r="J128" s="220"/>
      <c r="K128" s="221">
        <f>BK128</f>
        <v>0</v>
      </c>
      <c r="L128" s="217"/>
      <c r="M128" s="222"/>
      <c r="N128" s="223"/>
      <c r="O128" s="224"/>
      <c r="P128" s="224"/>
      <c r="Q128" s="225">
        <f>Q129+Q138+Q147</f>
        <v>0</v>
      </c>
      <c r="R128" s="225">
        <f>R129+R138+R147</f>
        <v>0</v>
      </c>
      <c r="S128" s="224"/>
      <c r="T128" s="226">
        <f>T129+T138+T147</f>
        <v>0</v>
      </c>
      <c r="U128" s="224"/>
      <c r="V128" s="226">
        <f>V129+V138+V147</f>
        <v>1.3118496</v>
      </c>
      <c r="W128" s="224"/>
      <c r="X128" s="227">
        <f>X129+X138+X147</f>
        <v>0</v>
      </c>
      <c r="Y128" s="12"/>
      <c r="Z128" s="12"/>
      <c r="AA128" s="12"/>
      <c r="AB128" s="12"/>
      <c r="AC128" s="12"/>
      <c r="AD128" s="12"/>
      <c r="AE128" s="12"/>
      <c r="AR128" s="228" t="s">
        <v>88</v>
      </c>
      <c r="AT128" s="229" t="s">
        <v>79</v>
      </c>
      <c r="AU128" s="229" t="s">
        <v>80</v>
      </c>
      <c r="AY128" s="228" t="s">
        <v>192</v>
      </c>
      <c r="BK128" s="230">
        <f>BK129+BK138+BK147</f>
        <v>0</v>
      </c>
    </row>
    <row r="129" s="12" customFormat="1" ht="22.8" customHeight="1">
      <c r="A129" s="12"/>
      <c r="B129" s="216"/>
      <c r="C129" s="217"/>
      <c r="D129" s="218" t="s">
        <v>79</v>
      </c>
      <c r="E129" s="231" t="s">
        <v>88</v>
      </c>
      <c r="F129" s="231" t="s">
        <v>193</v>
      </c>
      <c r="G129" s="217"/>
      <c r="H129" s="217"/>
      <c r="I129" s="220"/>
      <c r="J129" s="220"/>
      <c r="K129" s="232">
        <f>BK129</f>
        <v>0</v>
      </c>
      <c r="L129" s="217"/>
      <c r="M129" s="222"/>
      <c r="N129" s="223"/>
      <c r="O129" s="224"/>
      <c r="P129" s="224"/>
      <c r="Q129" s="225">
        <f>SUM(Q130:Q137)</f>
        <v>0</v>
      </c>
      <c r="R129" s="225">
        <f>SUM(R130:R137)</f>
        <v>0</v>
      </c>
      <c r="S129" s="224"/>
      <c r="T129" s="226">
        <f>SUM(T130:T137)</f>
        <v>0</v>
      </c>
      <c r="U129" s="224"/>
      <c r="V129" s="226">
        <f>SUM(V130:V137)</f>
        <v>0</v>
      </c>
      <c r="W129" s="224"/>
      <c r="X129" s="227">
        <f>SUM(X130:X137)</f>
        <v>0</v>
      </c>
      <c r="Y129" s="12"/>
      <c r="Z129" s="12"/>
      <c r="AA129" s="12"/>
      <c r="AB129" s="12"/>
      <c r="AC129" s="12"/>
      <c r="AD129" s="12"/>
      <c r="AE129" s="12"/>
      <c r="AR129" s="228" t="s">
        <v>88</v>
      </c>
      <c r="AT129" s="229" t="s">
        <v>79</v>
      </c>
      <c r="AU129" s="229" t="s">
        <v>88</v>
      </c>
      <c r="AY129" s="228" t="s">
        <v>192</v>
      </c>
      <c r="BK129" s="230">
        <f>SUM(BK130:BK137)</f>
        <v>0</v>
      </c>
    </row>
    <row r="130" s="2" customFormat="1" ht="24.15" customHeight="1">
      <c r="A130" s="37"/>
      <c r="B130" s="38"/>
      <c r="C130" s="233" t="s">
        <v>88</v>
      </c>
      <c r="D130" s="233" t="s">
        <v>194</v>
      </c>
      <c r="E130" s="234" t="s">
        <v>195</v>
      </c>
      <c r="F130" s="235" t="s">
        <v>196</v>
      </c>
      <c r="G130" s="236" t="s">
        <v>197</v>
      </c>
      <c r="H130" s="237">
        <v>0.76800000000000002</v>
      </c>
      <c r="I130" s="238"/>
      <c r="J130" s="238"/>
      <c r="K130" s="239">
        <f>ROUND(P130*H130,2)</f>
        <v>0</v>
      </c>
      <c r="L130" s="235" t="s">
        <v>582</v>
      </c>
      <c r="M130" s="43"/>
      <c r="N130" s="240" t="s">
        <v>1</v>
      </c>
      <c r="O130" s="241" t="s">
        <v>43</v>
      </c>
      <c r="P130" s="242">
        <f>I130+J130</f>
        <v>0</v>
      </c>
      <c r="Q130" s="242">
        <f>ROUND(I130*H130,2)</f>
        <v>0</v>
      </c>
      <c r="R130" s="242">
        <f>ROUND(J130*H130,2)</f>
        <v>0</v>
      </c>
      <c r="S130" s="90"/>
      <c r="T130" s="243">
        <f>S130*H130</f>
        <v>0</v>
      </c>
      <c r="U130" s="243">
        <v>0</v>
      </c>
      <c r="V130" s="243">
        <f>U130*H130</f>
        <v>0</v>
      </c>
      <c r="W130" s="243">
        <v>0</v>
      </c>
      <c r="X130" s="244">
        <f>W130*H130</f>
        <v>0</v>
      </c>
      <c r="Y130" s="37"/>
      <c r="Z130" s="37"/>
      <c r="AA130" s="37"/>
      <c r="AB130" s="37"/>
      <c r="AC130" s="37"/>
      <c r="AD130" s="37"/>
      <c r="AE130" s="37"/>
      <c r="AR130" s="245" t="s">
        <v>199</v>
      </c>
      <c r="AT130" s="245" t="s">
        <v>194</v>
      </c>
      <c r="AU130" s="245" t="s">
        <v>90</v>
      </c>
      <c r="AY130" s="16" t="s">
        <v>192</v>
      </c>
      <c r="BE130" s="246">
        <f>IF(O130="základní",K130,0)</f>
        <v>0</v>
      </c>
      <c r="BF130" s="246">
        <f>IF(O130="snížená",K130,0)</f>
        <v>0</v>
      </c>
      <c r="BG130" s="246">
        <f>IF(O130="zákl. přenesená",K130,0)</f>
        <v>0</v>
      </c>
      <c r="BH130" s="246">
        <f>IF(O130="sníž. přenesená",K130,0)</f>
        <v>0</v>
      </c>
      <c r="BI130" s="246">
        <f>IF(O130="nulová",K130,0)</f>
        <v>0</v>
      </c>
      <c r="BJ130" s="16" t="s">
        <v>88</v>
      </c>
      <c r="BK130" s="246">
        <f>ROUND(P130*H130,2)</f>
        <v>0</v>
      </c>
      <c r="BL130" s="16" t="s">
        <v>199</v>
      </c>
      <c r="BM130" s="245" t="s">
        <v>583</v>
      </c>
    </row>
    <row r="131" s="2" customFormat="1">
      <c r="A131" s="37"/>
      <c r="B131" s="38"/>
      <c r="C131" s="39"/>
      <c r="D131" s="247" t="s">
        <v>201</v>
      </c>
      <c r="E131" s="39"/>
      <c r="F131" s="248" t="s">
        <v>584</v>
      </c>
      <c r="G131" s="39"/>
      <c r="H131" s="39"/>
      <c r="I131" s="249"/>
      <c r="J131" s="249"/>
      <c r="K131" s="39"/>
      <c r="L131" s="39"/>
      <c r="M131" s="43"/>
      <c r="N131" s="250"/>
      <c r="O131" s="251"/>
      <c r="P131" s="90"/>
      <c r="Q131" s="90"/>
      <c r="R131" s="90"/>
      <c r="S131" s="90"/>
      <c r="T131" s="90"/>
      <c r="U131" s="90"/>
      <c r="V131" s="90"/>
      <c r="W131" s="90"/>
      <c r="X131" s="91"/>
      <c r="Y131" s="37"/>
      <c r="Z131" s="37"/>
      <c r="AA131" s="37"/>
      <c r="AB131" s="37"/>
      <c r="AC131" s="37"/>
      <c r="AD131" s="37"/>
      <c r="AE131" s="37"/>
      <c r="AT131" s="16" t="s">
        <v>201</v>
      </c>
      <c r="AU131" s="16" t="s">
        <v>90</v>
      </c>
    </row>
    <row r="132" s="2" customFormat="1">
      <c r="A132" s="37"/>
      <c r="B132" s="38"/>
      <c r="C132" s="39"/>
      <c r="D132" s="252" t="s">
        <v>203</v>
      </c>
      <c r="E132" s="39"/>
      <c r="F132" s="253" t="s">
        <v>204</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203</v>
      </c>
      <c r="AU132" s="16" t="s">
        <v>90</v>
      </c>
    </row>
    <row r="133" s="13" customFormat="1">
      <c r="A133" s="13"/>
      <c r="B133" s="254"/>
      <c r="C133" s="255"/>
      <c r="D133" s="252" t="s">
        <v>205</v>
      </c>
      <c r="E133" s="256" t="s">
        <v>1</v>
      </c>
      <c r="F133" s="257" t="s">
        <v>585</v>
      </c>
      <c r="G133" s="255"/>
      <c r="H133" s="258">
        <v>0.76800000000000002</v>
      </c>
      <c r="I133" s="259"/>
      <c r="J133" s="259"/>
      <c r="K133" s="255"/>
      <c r="L133" s="255"/>
      <c r="M133" s="260"/>
      <c r="N133" s="261"/>
      <c r="O133" s="262"/>
      <c r="P133" s="262"/>
      <c r="Q133" s="262"/>
      <c r="R133" s="262"/>
      <c r="S133" s="262"/>
      <c r="T133" s="262"/>
      <c r="U133" s="262"/>
      <c r="V133" s="262"/>
      <c r="W133" s="262"/>
      <c r="X133" s="263"/>
      <c r="Y133" s="13"/>
      <c r="Z133" s="13"/>
      <c r="AA133" s="13"/>
      <c r="AB133" s="13"/>
      <c r="AC133" s="13"/>
      <c r="AD133" s="13"/>
      <c r="AE133" s="13"/>
      <c r="AT133" s="264" t="s">
        <v>205</v>
      </c>
      <c r="AU133" s="264" t="s">
        <v>90</v>
      </c>
      <c r="AV133" s="13" t="s">
        <v>90</v>
      </c>
      <c r="AW133" s="13" t="s">
        <v>5</v>
      </c>
      <c r="AX133" s="13" t="s">
        <v>88</v>
      </c>
      <c r="AY133" s="264" t="s">
        <v>192</v>
      </c>
    </row>
    <row r="134" s="2" customFormat="1" ht="62.7" customHeight="1">
      <c r="A134" s="37"/>
      <c r="B134" s="38"/>
      <c r="C134" s="233" t="s">
        <v>90</v>
      </c>
      <c r="D134" s="233" t="s">
        <v>194</v>
      </c>
      <c r="E134" s="234" t="s">
        <v>586</v>
      </c>
      <c r="F134" s="235" t="s">
        <v>587</v>
      </c>
      <c r="G134" s="236" t="s">
        <v>197</v>
      </c>
      <c r="H134" s="237">
        <v>0.76800000000000002</v>
      </c>
      <c r="I134" s="238"/>
      <c r="J134" s="238"/>
      <c r="K134" s="239">
        <f>ROUND(P134*H134,2)</f>
        <v>0</v>
      </c>
      <c r="L134" s="235" t="s">
        <v>582</v>
      </c>
      <c r="M134" s="43"/>
      <c r="N134" s="240" t="s">
        <v>1</v>
      </c>
      <c r="O134" s="241" t="s">
        <v>43</v>
      </c>
      <c r="P134" s="242">
        <f>I134+J134</f>
        <v>0</v>
      </c>
      <c r="Q134" s="242">
        <f>ROUND(I134*H134,2)</f>
        <v>0</v>
      </c>
      <c r="R134" s="242">
        <f>ROUND(J134*H134,2)</f>
        <v>0</v>
      </c>
      <c r="S134" s="90"/>
      <c r="T134" s="243">
        <f>S134*H134</f>
        <v>0</v>
      </c>
      <c r="U134" s="243">
        <v>0</v>
      </c>
      <c r="V134" s="243">
        <f>U134*H134</f>
        <v>0</v>
      </c>
      <c r="W134" s="243">
        <v>0</v>
      </c>
      <c r="X134" s="244">
        <f>W134*H134</f>
        <v>0</v>
      </c>
      <c r="Y134" s="37"/>
      <c r="Z134" s="37"/>
      <c r="AA134" s="37"/>
      <c r="AB134" s="37"/>
      <c r="AC134" s="37"/>
      <c r="AD134" s="37"/>
      <c r="AE134" s="37"/>
      <c r="AR134" s="245" t="s">
        <v>199</v>
      </c>
      <c r="AT134" s="245" t="s">
        <v>194</v>
      </c>
      <c r="AU134" s="245" t="s">
        <v>90</v>
      </c>
      <c r="AY134" s="16" t="s">
        <v>192</v>
      </c>
      <c r="BE134" s="246">
        <f>IF(O134="základní",K134,0)</f>
        <v>0</v>
      </c>
      <c r="BF134" s="246">
        <f>IF(O134="snížená",K134,0)</f>
        <v>0</v>
      </c>
      <c r="BG134" s="246">
        <f>IF(O134="zákl. přenesená",K134,0)</f>
        <v>0</v>
      </c>
      <c r="BH134" s="246">
        <f>IF(O134="sníž. přenesená",K134,0)</f>
        <v>0</v>
      </c>
      <c r="BI134" s="246">
        <f>IF(O134="nulová",K134,0)</f>
        <v>0</v>
      </c>
      <c r="BJ134" s="16" t="s">
        <v>88</v>
      </c>
      <c r="BK134" s="246">
        <f>ROUND(P134*H134,2)</f>
        <v>0</v>
      </c>
      <c r="BL134" s="16" t="s">
        <v>199</v>
      </c>
      <c r="BM134" s="245" t="s">
        <v>588</v>
      </c>
    </row>
    <row r="135" s="2" customFormat="1">
      <c r="A135" s="37"/>
      <c r="B135" s="38"/>
      <c r="C135" s="39"/>
      <c r="D135" s="247" t="s">
        <v>201</v>
      </c>
      <c r="E135" s="39"/>
      <c r="F135" s="248" t="s">
        <v>589</v>
      </c>
      <c r="G135" s="39"/>
      <c r="H135" s="39"/>
      <c r="I135" s="249"/>
      <c r="J135" s="249"/>
      <c r="K135" s="39"/>
      <c r="L135" s="39"/>
      <c r="M135" s="43"/>
      <c r="N135" s="250"/>
      <c r="O135" s="251"/>
      <c r="P135" s="90"/>
      <c r="Q135" s="90"/>
      <c r="R135" s="90"/>
      <c r="S135" s="90"/>
      <c r="T135" s="90"/>
      <c r="U135" s="90"/>
      <c r="V135" s="90"/>
      <c r="W135" s="90"/>
      <c r="X135" s="91"/>
      <c r="Y135" s="37"/>
      <c r="Z135" s="37"/>
      <c r="AA135" s="37"/>
      <c r="AB135" s="37"/>
      <c r="AC135" s="37"/>
      <c r="AD135" s="37"/>
      <c r="AE135" s="37"/>
      <c r="AT135" s="16" t="s">
        <v>201</v>
      </c>
      <c r="AU135" s="16" t="s">
        <v>90</v>
      </c>
    </row>
    <row r="136" s="2" customFormat="1">
      <c r="A136" s="37"/>
      <c r="B136" s="38"/>
      <c r="C136" s="39"/>
      <c r="D136" s="252" t="s">
        <v>203</v>
      </c>
      <c r="E136" s="39"/>
      <c r="F136" s="253" t="s">
        <v>214</v>
      </c>
      <c r="G136" s="39"/>
      <c r="H136" s="39"/>
      <c r="I136" s="249"/>
      <c r="J136" s="249"/>
      <c r="K136" s="39"/>
      <c r="L136" s="39"/>
      <c r="M136" s="43"/>
      <c r="N136" s="250"/>
      <c r="O136" s="251"/>
      <c r="P136" s="90"/>
      <c r="Q136" s="90"/>
      <c r="R136" s="90"/>
      <c r="S136" s="90"/>
      <c r="T136" s="90"/>
      <c r="U136" s="90"/>
      <c r="V136" s="90"/>
      <c r="W136" s="90"/>
      <c r="X136" s="91"/>
      <c r="Y136" s="37"/>
      <c r="Z136" s="37"/>
      <c r="AA136" s="37"/>
      <c r="AB136" s="37"/>
      <c r="AC136" s="37"/>
      <c r="AD136" s="37"/>
      <c r="AE136" s="37"/>
      <c r="AT136" s="16" t="s">
        <v>203</v>
      </c>
      <c r="AU136" s="16" t="s">
        <v>90</v>
      </c>
    </row>
    <row r="137" s="13" customFormat="1">
      <c r="A137" s="13"/>
      <c r="B137" s="254"/>
      <c r="C137" s="255"/>
      <c r="D137" s="252" t="s">
        <v>205</v>
      </c>
      <c r="E137" s="256" t="s">
        <v>1</v>
      </c>
      <c r="F137" s="257" t="s">
        <v>585</v>
      </c>
      <c r="G137" s="255"/>
      <c r="H137" s="258">
        <v>0.76800000000000002</v>
      </c>
      <c r="I137" s="259"/>
      <c r="J137" s="259"/>
      <c r="K137" s="255"/>
      <c r="L137" s="255"/>
      <c r="M137" s="260"/>
      <c r="N137" s="261"/>
      <c r="O137" s="262"/>
      <c r="P137" s="262"/>
      <c r="Q137" s="262"/>
      <c r="R137" s="262"/>
      <c r="S137" s="262"/>
      <c r="T137" s="262"/>
      <c r="U137" s="262"/>
      <c r="V137" s="262"/>
      <c r="W137" s="262"/>
      <c r="X137" s="263"/>
      <c r="Y137" s="13"/>
      <c r="Z137" s="13"/>
      <c r="AA137" s="13"/>
      <c r="AB137" s="13"/>
      <c r="AC137" s="13"/>
      <c r="AD137" s="13"/>
      <c r="AE137" s="13"/>
      <c r="AT137" s="264" t="s">
        <v>205</v>
      </c>
      <c r="AU137" s="264" t="s">
        <v>90</v>
      </c>
      <c r="AV137" s="13" t="s">
        <v>90</v>
      </c>
      <c r="AW137" s="13" t="s">
        <v>5</v>
      </c>
      <c r="AX137" s="13" t="s">
        <v>88</v>
      </c>
      <c r="AY137" s="264" t="s">
        <v>192</v>
      </c>
    </row>
    <row r="138" s="12" customFormat="1" ht="22.8" customHeight="1">
      <c r="A138" s="12"/>
      <c r="B138" s="216"/>
      <c r="C138" s="217"/>
      <c r="D138" s="218" t="s">
        <v>79</v>
      </c>
      <c r="E138" s="231" t="s">
        <v>90</v>
      </c>
      <c r="F138" s="231" t="s">
        <v>215</v>
      </c>
      <c r="G138" s="217"/>
      <c r="H138" s="217"/>
      <c r="I138" s="220"/>
      <c r="J138" s="220"/>
      <c r="K138" s="232">
        <f>BK138</f>
        <v>0</v>
      </c>
      <c r="L138" s="217"/>
      <c r="M138" s="222"/>
      <c r="N138" s="223"/>
      <c r="O138" s="224"/>
      <c r="P138" s="224"/>
      <c r="Q138" s="225">
        <f>SUM(Q139:Q146)</f>
        <v>0</v>
      </c>
      <c r="R138" s="225">
        <f>SUM(R139:R146)</f>
        <v>0</v>
      </c>
      <c r="S138" s="224"/>
      <c r="T138" s="226">
        <f>SUM(T139:T146)</f>
        <v>0</v>
      </c>
      <c r="U138" s="224"/>
      <c r="V138" s="226">
        <f>SUM(V139:V146)</f>
        <v>1.3118496</v>
      </c>
      <c r="W138" s="224"/>
      <c r="X138" s="227">
        <f>SUM(X139:X146)</f>
        <v>0</v>
      </c>
      <c r="Y138" s="12"/>
      <c r="Z138" s="12"/>
      <c r="AA138" s="12"/>
      <c r="AB138" s="12"/>
      <c r="AC138" s="12"/>
      <c r="AD138" s="12"/>
      <c r="AE138" s="12"/>
      <c r="AR138" s="228" t="s">
        <v>88</v>
      </c>
      <c r="AT138" s="229" t="s">
        <v>79</v>
      </c>
      <c r="AU138" s="229" t="s">
        <v>88</v>
      </c>
      <c r="AY138" s="228" t="s">
        <v>192</v>
      </c>
      <c r="BK138" s="230">
        <f>SUM(BK139:BK146)</f>
        <v>0</v>
      </c>
    </row>
    <row r="139" s="2" customFormat="1" ht="37.8" customHeight="1">
      <c r="A139" s="37"/>
      <c r="B139" s="38"/>
      <c r="C139" s="233" t="s">
        <v>103</v>
      </c>
      <c r="D139" s="233" t="s">
        <v>194</v>
      </c>
      <c r="E139" s="234" t="s">
        <v>216</v>
      </c>
      <c r="F139" s="235" t="s">
        <v>217</v>
      </c>
      <c r="G139" s="236" t="s">
        <v>197</v>
      </c>
      <c r="H139" s="237">
        <v>0.096000000000000002</v>
      </c>
      <c r="I139" s="238"/>
      <c r="J139" s="238"/>
      <c r="K139" s="239">
        <f>ROUND(P139*H139,2)</f>
        <v>0</v>
      </c>
      <c r="L139" s="235" t="s">
        <v>582</v>
      </c>
      <c r="M139" s="43"/>
      <c r="N139" s="240" t="s">
        <v>1</v>
      </c>
      <c r="O139" s="241" t="s">
        <v>43</v>
      </c>
      <c r="P139" s="242">
        <f>I139+J139</f>
        <v>0</v>
      </c>
      <c r="Q139" s="242">
        <f>ROUND(I139*H139,2)</f>
        <v>0</v>
      </c>
      <c r="R139" s="242">
        <f>ROUND(J139*H139,2)</f>
        <v>0</v>
      </c>
      <c r="S139" s="90"/>
      <c r="T139" s="243">
        <f>S139*H139</f>
        <v>0</v>
      </c>
      <c r="U139" s="243">
        <v>2.1600000000000001</v>
      </c>
      <c r="V139" s="243">
        <f>U139*H139</f>
        <v>0.20736000000000002</v>
      </c>
      <c r="W139" s="243">
        <v>0</v>
      </c>
      <c r="X139" s="244">
        <f>W139*H139</f>
        <v>0</v>
      </c>
      <c r="Y139" s="37"/>
      <c r="Z139" s="37"/>
      <c r="AA139" s="37"/>
      <c r="AB139" s="37"/>
      <c r="AC139" s="37"/>
      <c r="AD139" s="37"/>
      <c r="AE139" s="37"/>
      <c r="AR139" s="245" t="s">
        <v>199</v>
      </c>
      <c r="AT139" s="245" t="s">
        <v>194</v>
      </c>
      <c r="AU139" s="245" t="s">
        <v>90</v>
      </c>
      <c r="AY139" s="16" t="s">
        <v>192</v>
      </c>
      <c r="BE139" s="246">
        <f>IF(O139="základní",K139,0)</f>
        <v>0</v>
      </c>
      <c r="BF139" s="246">
        <f>IF(O139="snížená",K139,0)</f>
        <v>0</v>
      </c>
      <c r="BG139" s="246">
        <f>IF(O139="zákl. přenesená",K139,0)</f>
        <v>0</v>
      </c>
      <c r="BH139" s="246">
        <f>IF(O139="sníž. přenesená",K139,0)</f>
        <v>0</v>
      </c>
      <c r="BI139" s="246">
        <f>IF(O139="nulová",K139,0)</f>
        <v>0</v>
      </c>
      <c r="BJ139" s="16" t="s">
        <v>88</v>
      </c>
      <c r="BK139" s="246">
        <f>ROUND(P139*H139,2)</f>
        <v>0</v>
      </c>
      <c r="BL139" s="16" t="s">
        <v>199</v>
      </c>
      <c r="BM139" s="245" t="s">
        <v>590</v>
      </c>
    </row>
    <row r="140" s="2" customFormat="1">
      <c r="A140" s="37"/>
      <c r="B140" s="38"/>
      <c r="C140" s="39"/>
      <c r="D140" s="247" t="s">
        <v>201</v>
      </c>
      <c r="E140" s="39"/>
      <c r="F140" s="248" t="s">
        <v>591</v>
      </c>
      <c r="G140" s="39"/>
      <c r="H140" s="39"/>
      <c r="I140" s="249"/>
      <c r="J140" s="249"/>
      <c r="K140" s="39"/>
      <c r="L140" s="39"/>
      <c r="M140" s="43"/>
      <c r="N140" s="250"/>
      <c r="O140" s="251"/>
      <c r="P140" s="90"/>
      <c r="Q140" s="90"/>
      <c r="R140" s="90"/>
      <c r="S140" s="90"/>
      <c r="T140" s="90"/>
      <c r="U140" s="90"/>
      <c r="V140" s="90"/>
      <c r="W140" s="90"/>
      <c r="X140" s="91"/>
      <c r="Y140" s="37"/>
      <c r="Z140" s="37"/>
      <c r="AA140" s="37"/>
      <c r="AB140" s="37"/>
      <c r="AC140" s="37"/>
      <c r="AD140" s="37"/>
      <c r="AE140" s="37"/>
      <c r="AT140" s="16" t="s">
        <v>201</v>
      </c>
      <c r="AU140" s="16" t="s">
        <v>90</v>
      </c>
    </row>
    <row r="141" s="2" customFormat="1">
      <c r="A141" s="37"/>
      <c r="B141" s="38"/>
      <c r="C141" s="39"/>
      <c r="D141" s="252" t="s">
        <v>203</v>
      </c>
      <c r="E141" s="39"/>
      <c r="F141" s="253" t="s">
        <v>220</v>
      </c>
      <c r="G141" s="39"/>
      <c r="H141" s="39"/>
      <c r="I141" s="249"/>
      <c r="J141" s="249"/>
      <c r="K141" s="39"/>
      <c r="L141" s="39"/>
      <c r="M141" s="43"/>
      <c r="N141" s="250"/>
      <c r="O141" s="251"/>
      <c r="P141" s="90"/>
      <c r="Q141" s="90"/>
      <c r="R141" s="90"/>
      <c r="S141" s="90"/>
      <c r="T141" s="90"/>
      <c r="U141" s="90"/>
      <c r="V141" s="90"/>
      <c r="W141" s="90"/>
      <c r="X141" s="91"/>
      <c r="Y141" s="37"/>
      <c r="Z141" s="37"/>
      <c r="AA141" s="37"/>
      <c r="AB141" s="37"/>
      <c r="AC141" s="37"/>
      <c r="AD141" s="37"/>
      <c r="AE141" s="37"/>
      <c r="AT141" s="16" t="s">
        <v>203</v>
      </c>
      <c r="AU141" s="16" t="s">
        <v>90</v>
      </c>
    </row>
    <row r="142" s="13" customFormat="1">
      <c r="A142" s="13"/>
      <c r="B142" s="254"/>
      <c r="C142" s="255"/>
      <c r="D142" s="252" t="s">
        <v>205</v>
      </c>
      <c r="E142" s="256" t="s">
        <v>1</v>
      </c>
      <c r="F142" s="257" t="s">
        <v>592</v>
      </c>
      <c r="G142" s="255"/>
      <c r="H142" s="258">
        <v>0.096000000000000002</v>
      </c>
      <c r="I142" s="259"/>
      <c r="J142" s="259"/>
      <c r="K142" s="255"/>
      <c r="L142" s="255"/>
      <c r="M142" s="260"/>
      <c r="N142" s="261"/>
      <c r="O142" s="262"/>
      <c r="P142" s="262"/>
      <c r="Q142" s="262"/>
      <c r="R142" s="262"/>
      <c r="S142" s="262"/>
      <c r="T142" s="262"/>
      <c r="U142" s="262"/>
      <c r="V142" s="262"/>
      <c r="W142" s="262"/>
      <c r="X142" s="263"/>
      <c r="Y142" s="13"/>
      <c r="Z142" s="13"/>
      <c r="AA142" s="13"/>
      <c r="AB142" s="13"/>
      <c r="AC142" s="13"/>
      <c r="AD142" s="13"/>
      <c r="AE142" s="13"/>
      <c r="AT142" s="264" t="s">
        <v>205</v>
      </c>
      <c r="AU142" s="264" t="s">
        <v>90</v>
      </c>
      <c r="AV142" s="13" t="s">
        <v>90</v>
      </c>
      <c r="AW142" s="13" t="s">
        <v>5</v>
      </c>
      <c r="AX142" s="13" t="s">
        <v>88</v>
      </c>
      <c r="AY142" s="264" t="s">
        <v>192</v>
      </c>
    </row>
    <row r="143" s="2" customFormat="1" ht="24.15" customHeight="1">
      <c r="A143" s="37"/>
      <c r="B143" s="38"/>
      <c r="C143" s="233" t="s">
        <v>199</v>
      </c>
      <c r="D143" s="233" t="s">
        <v>194</v>
      </c>
      <c r="E143" s="234" t="s">
        <v>248</v>
      </c>
      <c r="F143" s="235" t="s">
        <v>249</v>
      </c>
      <c r="G143" s="236" t="s">
        <v>197</v>
      </c>
      <c r="H143" s="237">
        <v>0.47999999999999998</v>
      </c>
      <c r="I143" s="238"/>
      <c r="J143" s="238"/>
      <c r="K143" s="239">
        <f>ROUND(P143*H143,2)</f>
        <v>0</v>
      </c>
      <c r="L143" s="235" t="s">
        <v>582</v>
      </c>
      <c r="M143" s="43"/>
      <c r="N143" s="240" t="s">
        <v>1</v>
      </c>
      <c r="O143" s="241" t="s">
        <v>43</v>
      </c>
      <c r="P143" s="242">
        <f>I143+J143</f>
        <v>0</v>
      </c>
      <c r="Q143" s="242">
        <f>ROUND(I143*H143,2)</f>
        <v>0</v>
      </c>
      <c r="R143" s="242">
        <f>ROUND(J143*H143,2)</f>
        <v>0</v>
      </c>
      <c r="S143" s="90"/>
      <c r="T143" s="243">
        <f>S143*H143</f>
        <v>0</v>
      </c>
      <c r="U143" s="243">
        <v>2.3010199999999998</v>
      </c>
      <c r="V143" s="243">
        <f>U143*H143</f>
        <v>1.1044896</v>
      </c>
      <c r="W143" s="243">
        <v>0</v>
      </c>
      <c r="X143" s="244">
        <f>W143*H143</f>
        <v>0</v>
      </c>
      <c r="Y143" s="37"/>
      <c r="Z143" s="37"/>
      <c r="AA143" s="37"/>
      <c r="AB143" s="37"/>
      <c r="AC143" s="37"/>
      <c r="AD143" s="37"/>
      <c r="AE143" s="37"/>
      <c r="AR143" s="245" t="s">
        <v>199</v>
      </c>
      <c r="AT143" s="245" t="s">
        <v>194</v>
      </c>
      <c r="AU143" s="245" t="s">
        <v>90</v>
      </c>
      <c r="AY143" s="16" t="s">
        <v>192</v>
      </c>
      <c r="BE143" s="246">
        <f>IF(O143="základní",K143,0)</f>
        <v>0</v>
      </c>
      <c r="BF143" s="246">
        <f>IF(O143="snížená",K143,0)</f>
        <v>0</v>
      </c>
      <c r="BG143" s="246">
        <f>IF(O143="zákl. přenesená",K143,0)</f>
        <v>0</v>
      </c>
      <c r="BH143" s="246">
        <f>IF(O143="sníž. přenesená",K143,0)</f>
        <v>0</v>
      </c>
      <c r="BI143" s="246">
        <f>IF(O143="nulová",K143,0)</f>
        <v>0</v>
      </c>
      <c r="BJ143" s="16" t="s">
        <v>88</v>
      </c>
      <c r="BK143" s="246">
        <f>ROUND(P143*H143,2)</f>
        <v>0</v>
      </c>
      <c r="BL143" s="16" t="s">
        <v>199</v>
      </c>
      <c r="BM143" s="245" t="s">
        <v>593</v>
      </c>
    </row>
    <row r="144" s="2" customFormat="1">
      <c r="A144" s="37"/>
      <c r="B144" s="38"/>
      <c r="C144" s="39"/>
      <c r="D144" s="247" t="s">
        <v>201</v>
      </c>
      <c r="E144" s="39"/>
      <c r="F144" s="248" t="s">
        <v>594</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201</v>
      </c>
      <c r="AU144" s="16" t="s">
        <v>90</v>
      </c>
    </row>
    <row r="145" s="2" customFormat="1">
      <c r="A145" s="37"/>
      <c r="B145" s="38"/>
      <c r="C145" s="39"/>
      <c r="D145" s="252" t="s">
        <v>203</v>
      </c>
      <c r="E145" s="39"/>
      <c r="F145" s="253" t="s">
        <v>232</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203</v>
      </c>
      <c r="AU145" s="16" t="s">
        <v>90</v>
      </c>
    </row>
    <row r="146" s="13" customFormat="1">
      <c r="A146" s="13"/>
      <c r="B146" s="254"/>
      <c r="C146" s="255"/>
      <c r="D146" s="252" t="s">
        <v>205</v>
      </c>
      <c r="E146" s="256" t="s">
        <v>1</v>
      </c>
      <c r="F146" s="257" t="s">
        <v>595</v>
      </c>
      <c r="G146" s="255"/>
      <c r="H146" s="258">
        <v>0.47999999999999998</v>
      </c>
      <c r="I146" s="259"/>
      <c r="J146" s="259"/>
      <c r="K146" s="255"/>
      <c r="L146" s="255"/>
      <c r="M146" s="260"/>
      <c r="N146" s="261"/>
      <c r="O146" s="262"/>
      <c r="P146" s="262"/>
      <c r="Q146" s="262"/>
      <c r="R146" s="262"/>
      <c r="S146" s="262"/>
      <c r="T146" s="262"/>
      <c r="U146" s="262"/>
      <c r="V146" s="262"/>
      <c r="W146" s="262"/>
      <c r="X146" s="263"/>
      <c r="Y146" s="13"/>
      <c r="Z146" s="13"/>
      <c r="AA146" s="13"/>
      <c r="AB146" s="13"/>
      <c r="AC146" s="13"/>
      <c r="AD146" s="13"/>
      <c r="AE146" s="13"/>
      <c r="AT146" s="264" t="s">
        <v>205</v>
      </c>
      <c r="AU146" s="264" t="s">
        <v>90</v>
      </c>
      <c r="AV146" s="13" t="s">
        <v>90</v>
      </c>
      <c r="AW146" s="13" t="s">
        <v>5</v>
      </c>
      <c r="AX146" s="13" t="s">
        <v>88</v>
      </c>
      <c r="AY146" s="264" t="s">
        <v>192</v>
      </c>
    </row>
    <row r="147" s="12" customFormat="1" ht="22.8" customHeight="1">
      <c r="A147" s="12"/>
      <c r="B147" s="216"/>
      <c r="C147" s="217"/>
      <c r="D147" s="218" t="s">
        <v>79</v>
      </c>
      <c r="E147" s="231" t="s">
        <v>266</v>
      </c>
      <c r="F147" s="231" t="s">
        <v>267</v>
      </c>
      <c r="G147" s="217"/>
      <c r="H147" s="217"/>
      <c r="I147" s="220"/>
      <c r="J147" s="220"/>
      <c r="K147" s="232">
        <f>BK147</f>
        <v>0</v>
      </c>
      <c r="L147" s="217"/>
      <c r="M147" s="222"/>
      <c r="N147" s="223"/>
      <c r="O147" s="224"/>
      <c r="P147" s="224"/>
      <c r="Q147" s="225">
        <f>SUM(Q148:Q153)</f>
        <v>0</v>
      </c>
      <c r="R147" s="225">
        <f>SUM(R148:R153)</f>
        <v>0</v>
      </c>
      <c r="S147" s="224"/>
      <c r="T147" s="226">
        <f>SUM(T148:T153)</f>
        <v>0</v>
      </c>
      <c r="U147" s="224"/>
      <c r="V147" s="226">
        <f>SUM(V148:V153)</f>
        <v>0</v>
      </c>
      <c r="W147" s="224"/>
      <c r="X147" s="227">
        <f>SUM(X148:X153)</f>
        <v>0</v>
      </c>
      <c r="Y147" s="12"/>
      <c r="Z147" s="12"/>
      <c r="AA147" s="12"/>
      <c r="AB147" s="12"/>
      <c r="AC147" s="12"/>
      <c r="AD147" s="12"/>
      <c r="AE147" s="12"/>
      <c r="AR147" s="228" t="s">
        <v>88</v>
      </c>
      <c r="AT147" s="229" t="s">
        <v>79</v>
      </c>
      <c r="AU147" s="229" t="s">
        <v>88</v>
      </c>
      <c r="AY147" s="228" t="s">
        <v>192</v>
      </c>
      <c r="BK147" s="230">
        <f>SUM(BK148:BK153)</f>
        <v>0</v>
      </c>
    </row>
    <row r="148" s="2" customFormat="1" ht="55.5" customHeight="1">
      <c r="A148" s="37"/>
      <c r="B148" s="38"/>
      <c r="C148" s="233" t="s">
        <v>227</v>
      </c>
      <c r="D148" s="233" t="s">
        <v>194</v>
      </c>
      <c r="E148" s="234" t="s">
        <v>596</v>
      </c>
      <c r="F148" s="235" t="s">
        <v>597</v>
      </c>
      <c r="G148" s="236" t="s">
        <v>271</v>
      </c>
      <c r="H148" s="237">
        <v>1.3120000000000001</v>
      </c>
      <c r="I148" s="238"/>
      <c r="J148" s="238"/>
      <c r="K148" s="239">
        <f>ROUND(P148*H148,2)</f>
        <v>0</v>
      </c>
      <c r="L148" s="235" t="s">
        <v>582</v>
      </c>
      <c r="M148" s="43"/>
      <c r="N148" s="240" t="s">
        <v>1</v>
      </c>
      <c r="O148" s="241" t="s">
        <v>43</v>
      </c>
      <c r="P148" s="242">
        <f>I148+J148</f>
        <v>0</v>
      </c>
      <c r="Q148" s="242">
        <f>ROUND(I148*H148,2)</f>
        <v>0</v>
      </c>
      <c r="R148" s="242">
        <f>ROUND(J148*H148,2)</f>
        <v>0</v>
      </c>
      <c r="S148" s="90"/>
      <c r="T148" s="243">
        <f>S148*H148</f>
        <v>0</v>
      </c>
      <c r="U148" s="243">
        <v>0</v>
      </c>
      <c r="V148" s="243">
        <f>U148*H148</f>
        <v>0</v>
      </c>
      <c r="W148" s="243">
        <v>0</v>
      </c>
      <c r="X148" s="244">
        <f>W148*H148</f>
        <v>0</v>
      </c>
      <c r="Y148" s="37"/>
      <c r="Z148" s="37"/>
      <c r="AA148" s="37"/>
      <c r="AB148" s="37"/>
      <c r="AC148" s="37"/>
      <c r="AD148" s="37"/>
      <c r="AE148" s="37"/>
      <c r="AR148" s="245" t="s">
        <v>199</v>
      </c>
      <c r="AT148" s="245" t="s">
        <v>194</v>
      </c>
      <c r="AU148" s="245" t="s">
        <v>90</v>
      </c>
      <c r="AY148" s="16" t="s">
        <v>192</v>
      </c>
      <c r="BE148" s="246">
        <f>IF(O148="základní",K148,0)</f>
        <v>0</v>
      </c>
      <c r="BF148" s="246">
        <f>IF(O148="snížená",K148,0)</f>
        <v>0</v>
      </c>
      <c r="BG148" s="246">
        <f>IF(O148="zákl. přenesená",K148,0)</f>
        <v>0</v>
      </c>
      <c r="BH148" s="246">
        <f>IF(O148="sníž. přenesená",K148,0)</f>
        <v>0</v>
      </c>
      <c r="BI148" s="246">
        <f>IF(O148="nulová",K148,0)</f>
        <v>0</v>
      </c>
      <c r="BJ148" s="16" t="s">
        <v>88</v>
      </c>
      <c r="BK148" s="246">
        <f>ROUND(P148*H148,2)</f>
        <v>0</v>
      </c>
      <c r="BL148" s="16" t="s">
        <v>199</v>
      </c>
      <c r="BM148" s="245" t="s">
        <v>598</v>
      </c>
    </row>
    <row r="149" s="2" customFormat="1">
      <c r="A149" s="37"/>
      <c r="B149" s="38"/>
      <c r="C149" s="39"/>
      <c r="D149" s="247" t="s">
        <v>201</v>
      </c>
      <c r="E149" s="39"/>
      <c r="F149" s="248" t="s">
        <v>599</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201</v>
      </c>
      <c r="AU149" s="16" t="s">
        <v>90</v>
      </c>
    </row>
    <row r="150" s="2" customFormat="1">
      <c r="A150" s="37"/>
      <c r="B150" s="38"/>
      <c r="C150" s="39"/>
      <c r="D150" s="252" t="s">
        <v>203</v>
      </c>
      <c r="E150" s="39"/>
      <c r="F150" s="253" t="s">
        <v>600</v>
      </c>
      <c r="G150" s="39"/>
      <c r="H150" s="39"/>
      <c r="I150" s="249"/>
      <c r="J150" s="249"/>
      <c r="K150" s="39"/>
      <c r="L150" s="39"/>
      <c r="M150" s="43"/>
      <c r="N150" s="250"/>
      <c r="O150" s="251"/>
      <c r="P150" s="90"/>
      <c r="Q150" s="90"/>
      <c r="R150" s="90"/>
      <c r="S150" s="90"/>
      <c r="T150" s="90"/>
      <c r="U150" s="90"/>
      <c r="V150" s="90"/>
      <c r="W150" s="90"/>
      <c r="X150" s="91"/>
      <c r="Y150" s="37"/>
      <c r="Z150" s="37"/>
      <c r="AA150" s="37"/>
      <c r="AB150" s="37"/>
      <c r="AC150" s="37"/>
      <c r="AD150" s="37"/>
      <c r="AE150" s="37"/>
      <c r="AT150" s="16" t="s">
        <v>203</v>
      </c>
      <c r="AU150" s="16" t="s">
        <v>90</v>
      </c>
    </row>
    <row r="151" s="2" customFormat="1" ht="66.75" customHeight="1">
      <c r="A151" s="37"/>
      <c r="B151" s="38"/>
      <c r="C151" s="233" t="s">
        <v>234</v>
      </c>
      <c r="D151" s="233" t="s">
        <v>194</v>
      </c>
      <c r="E151" s="234" t="s">
        <v>601</v>
      </c>
      <c r="F151" s="235" t="s">
        <v>602</v>
      </c>
      <c r="G151" s="236" t="s">
        <v>271</v>
      </c>
      <c r="H151" s="237">
        <v>1.3120000000000001</v>
      </c>
      <c r="I151" s="238"/>
      <c r="J151" s="238"/>
      <c r="K151" s="239">
        <f>ROUND(P151*H151,2)</f>
        <v>0</v>
      </c>
      <c r="L151" s="235" t="s">
        <v>582</v>
      </c>
      <c r="M151" s="43"/>
      <c r="N151" s="240" t="s">
        <v>1</v>
      </c>
      <c r="O151" s="241" t="s">
        <v>43</v>
      </c>
      <c r="P151" s="242">
        <f>I151+J151</f>
        <v>0</v>
      </c>
      <c r="Q151" s="242">
        <f>ROUND(I151*H151,2)</f>
        <v>0</v>
      </c>
      <c r="R151" s="242">
        <f>ROUND(J151*H151,2)</f>
        <v>0</v>
      </c>
      <c r="S151" s="90"/>
      <c r="T151" s="243">
        <f>S151*H151</f>
        <v>0</v>
      </c>
      <c r="U151" s="243">
        <v>0</v>
      </c>
      <c r="V151" s="243">
        <f>U151*H151</f>
        <v>0</v>
      </c>
      <c r="W151" s="243">
        <v>0</v>
      </c>
      <c r="X151" s="244">
        <f>W151*H151</f>
        <v>0</v>
      </c>
      <c r="Y151" s="37"/>
      <c r="Z151" s="37"/>
      <c r="AA151" s="37"/>
      <c r="AB151" s="37"/>
      <c r="AC151" s="37"/>
      <c r="AD151" s="37"/>
      <c r="AE151" s="37"/>
      <c r="AR151" s="245" t="s">
        <v>199</v>
      </c>
      <c r="AT151" s="245" t="s">
        <v>194</v>
      </c>
      <c r="AU151" s="245" t="s">
        <v>90</v>
      </c>
      <c r="AY151" s="16" t="s">
        <v>192</v>
      </c>
      <c r="BE151" s="246">
        <f>IF(O151="základní",K151,0)</f>
        <v>0</v>
      </c>
      <c r="BF151" s="246">
        <f>IF(O151="snížená",K151,0)</f>
        <v>0</v>
      </c>
      <c r="BG151" s="246">
        <f>IF(O151="zákl. přenesená",K151,0)</f>
        <v>0</v>
      </c>
      <c r="BH151" s="246">
        <f>IF(O151="sníž. přenesená",K151,0)</f>
        <v>0</v>
      </c>
      <c r="BI151" s="246">
        <f>IF(O151="nulová",K151,0)</f>
        <v>0</v>
      </c>
      <c r="BJ151" s="16" t="s">
        <v>88</v>
      </c>
      <c r="BK151" s="246">
        <f>ROUND(P151*H151,2)</f>
        <v>0</v>
      </c>
      <c r="BL151" s="16" t="s">
        <v>199</v>
      </c>
      <c r="BM151" s="245" t="s">
        <v>603</v>
      </c>
    </row>
    <row r="152" s="2" customFormat="1">
      <c r="A152" s="37"/>
      <c r="B152" s="38"/>
      <c r="C152" s="39"/>
      <c r="D152" s="247" t="s">
        <v>201</v>
      </c>
      <c r="E152" s="39"/>
      <c r="F152" s="248" t="s">
        <v>604</v>
      </c>
      <c r="G152" s="39"/>
      <c r="H152" s="39"/>
      <c r="I152" s="249"/>
      <c r="J152" s="249"/>
      <c r="K152" s="39"/>
      <c r="L152" s="39"/>
      <c r="M152" s="43"/>
      <c r="N152" s="250"/>
      <c r="O152" s="251"/>
      <c r="P152" s="90"/>
      <c r="Q152" s="90"/>
      <c r="R152" s="90"/>
      <c r="S152" s="90"/>
      <c r="T152" s="90"/>
      <c r="U152" s="90"/>
      <c r="V152" s="90"/>
      <c r="W152" s="90"/>
      <c r="X152" s="91"/>
      <c r="Y152" s="37"/>
      <c r="Z152" s="37"/>
      <c r="AA152" s="37"/>
      <c r="AB152" s="37"/>
      <c r="AC152" s="37"/>
      <c r="AD152" s="37"/>
      <c r="AE152" s="37"/>
      <c r="AT152" s="16" t="s">
        <v>201</v>
      </c>
      <c r="AU152" s="16" t="s">
        <v>90</v>
      </c>
    </row>
    <row r="153" s="2" customFormat="1">
      <c r="A153" s="37"/>
      <c r="B153" s="38"/>
      <c r="C153" s="39"/>
      <c r="D153" s="252" t="s">
        <v>203</v>
      </c>
      <c r="E153" s="39"/>
      <c r="F153" s="253" t="s">
        <v>600</v>
      </c>
      <c r="G153" s="39"/>
      <c r="H153" s="39"/>
      <c r="I153" s="249"/>
      <c r="J153" s="249"/>
      <c r="K153" s="39"/>
      <c r="L153" s="39"/>
      <c r="M153" s="43"/>
      <c r="N153" s="250"/>
      <c r="O153" s="251"/>
      <c r="P153" s="90"/>
      <c r="Q153" s="90"/>
      <c r="R153" s="90"/>
      <c r="S153" s="90"/>
      <c r="T153" s="90"/>
      <c r="U153" s="90"/>
      <c r="V153" s="90"/>
      <c r="W153" s="90"/>
      <c r="X153" s="91"/>
      <c r="Y153" s="37"/>
      <c r="Z153" s="37"/>
      <c r="AA153" s="37"/>
      <c r="AB153" s="37"/>
      <c r="AC153" s="37"/>
      <c r="AD153" s="37"/>
      <c r="AE153" s="37"/>
      <c r="AT153" s="16" t="s">
        <v>203</v>
      </c>
      <c r="AU153" s="16" t="s">
        <v>90</v>
      </c>
    </row>
    <row r="154" s="12" customFormat="1" ht="25.92" customHeight="1">
      <c r="A154" s="12"/>
      <c r="B154" s="216"/>
      <c r="C154" s="217"/>
      <c r="D154" s="218" t="s">
        <v>79</v>
      </c>
      <c r="E154" s="219" t="s">
        <v>279</v>
      </c>
      <c r="F154" s="219" t="s">
        <v>280</v>
      </c>
      <c r="G154" s="217"/>
      <c r="H154" s="217"/>
      <c r="I154" s="220"/>
      <c r="J154" s="220"/>
      <c r="K154" s="221">
        <f>BK154</f>
        <v>0</v>
      </c>
      <c r="L154" s="217"/>
      <c r="M154" s="222"/>
      <c r="N154" s="223"/>
      <c r="O154" s="224"/>
      <c r="P154" s="224"/>
      <c r="Q154" s="225">
        <f>Q155+Q170</f>
        <v>0</v>
      </c>
      <c r="R154" s="225">
        <f>R155+R170</f>
        <v>0</v>
      </c>
      <c r="S154" s="224"/>
      <c r="T154" s="226">
        <f>T155+T170</f>
        <v>0</v>
      </c>
      <c r="U154" s="224"/>
      <c r="V154" s="226">
        <f>V155+V170</f>
        <v>0.14294100000000001</v>
      </c>
      <c r="W154" s="224"/>
      <c r="X154" s="227">
        <f>X155+X170</f>
        <v>0</v>
      </c>
      <c r="Y154" s="12"/>
      <c r="Z154" s="12"/>
      <c r="AA154" s="12"/>
      <c r="AB154" s="12"/>
      <c r="AC154" s="12"/>
      <c r="AD154" s="12"/>
      <c r="AE154" s="12"/>
      <c r="AR154" s="228" t="s">
        <v>90</v>
      </c>
      <c r="AT154" s="229" t="s">
        <v>79</v>
      </c>
      <c r="AU154" s="229" t="s">
        <v>80</v>
      </c>
      <c r="AY154" s="228" t="s">
        <v>192</v>
      </c>
      <c r="BK154" s="230">
        <f>BK155+BK170</f>
        <v>0</v>
      </c>
    </row>
    <row r="155" s="12" customFormat="1" ht="22.8" customHeight="1">
      <c r="A155" s="12"/>
      <c r="B155" s="216"/>
      <c r="C155" s="217"/>
      <c r="D155" s="218" t="s">
        <v>79</v>
      </c>
      <c r="E155" s="231" t="s">
        <v>281</v>
      </c>
      <c r="F155" s="231" t="s">
        <v>282</v>
      </c>
      <c r="G155" s="217"/>
      <c r="H155" s="217"/>
      <c r="I155" s="220"/>
      <c r="J155" s="220"/>
      <c r="K155" s="232">
        <f>BK155</f>
        <v>0</v>
      </c>
      <c r="L155" s="217"/>
      <c r="M155" s="222"/>
      <c r="N155" s="223"/>
      <c r="O155" s="224"/>
      <c r="P155" s="224"/>
      <c r="Q155" s="225">
        <f>SUM(Q156:Q169)</f>
        <v>0</v>
      </c>
      <c r="R155" s="225">
        <f>SUM(R156:R169)</f>
        <v>0</v>
      </c>
      <c r="S155" s="224"/>
      <c r="T155" s="226">
        <f>SUM(T156:T169)</f>
        <v>0</v>
      </c>
      <c r="U155" s="224"/>
      <c r="V155" s="226">
        <f>SUM(V156:V169)</f>
        <v>0.13800000000000001</v>
      </c>
      <c r="W155" s="224"/>
      <c r="X155" s="227">
        <f>SUM(X156:X169)</f>
        <v>0</v>
      </c>
      <c r="Y155" s="12"/>
      <c r="Z155" s="12"/>
      <c r="AA155" s="12"/>
      <c r="AB155" s="12"/>
      <c r="AC155" s="12"/>
      <c r="AD155" s="12"/>
      <c r="AE155" s="12"/>
      <c r="AR155" s="228" t="s">
        <v>90</v>
      </c>
      <c r="AT155" s="229" t="s">
        <v>79</v>
      </c>
      <c r="AU155" s="229" t="s">
        <v>88</v>
      </c>
      <c r="AY155" s="228" t="s">
        <v>192</v>
      </c>
      <c r="BK155" s="230">
        <f>SUM(BK156:BK169)</f>
        <v>0</v>
      </c>
    </row>
    <row r="156" s="2" customFormat="1" ht="37.8" customHeight="1">
      <c r="A156" s="37"/>
      <c r="B156" s="38"/>
      <c r="C156" s="233" t="s">
        <v>242</v>
      </c>
      <c r="D156" s="233" t="s">
        <v>194</v>
      </c>
      <c r="E156" s="234" t="s">
        <v>284</v>
      </c>
      <c r="F156" s="235" t="s">
        <v>285</v>
      </c>
      <c r="G156" s="236" t="s">
        <v>286</v>
      </c>
      <c r="H156" s="237">
        <v>14.1</v>
      </c>
      <c r="I156" s="238"/>
      <c r="J156" s="238"/>
      <c r="K156" s="239">
        <f>ROUND(P156*H156,2)</f>
        <v>0</v>
      </c>
      <c r="L156" s="235" t="s">
        <v>582</v>
      </c>
      <c r="M156" s="43"/>
      <c r="N156" s="240" t="s">
        <v>1</v>
      </c>
      <c r="O156" s="241" t="s">
        <v>43</v>
      </c>
      <c r="P156" s="242">
        <f>I156+J156</f>
        <v>0</v>
      </c>
      <c r="Q156" s="242">
        <f>ROUND(I156*H156,2)</f>
        <v>0</v>
      </c>
      <c r="R156" s="242">
        <f>ROUND(J156*H156,2)</f>
        <v>0</v>
      </c>
      <c r="S156" s="90"/>
      <c r="T156" s="243">
        <f>S156*H156</f>
        <v>0</v>
      </c>
      <c r="U156" s="243">
        <v>0</v>
      </c>
      <c r="V156" s="243">
        <f>U156*H156</f>
        <v>0</v>
      </c>
      <c r="W156" s="243">
        <v>0</v>
      </c>
      <c r="X156" s="244">
        <f>W156*H156</f>
        <v>0</v>
      </c>
      <c r="Y156" s="37"/>
      <c r="Z156" s="37"/>
      <c r="AA156" s="37"/>
      <c r="AB156" s="37"/>
      <c r="AC156" s="37"/>
      <c r="AD156" s="37"/>
      <c r="AE156" s="37"/>
      <c r="AR156" s="245" t="s">
        <v>287</v>
      </c>
      <c r="AT156" s="245" t="s">
        <v>194</v>
      </c>
      <c r="AU156" s="245" t="s">
        <v>90</v>
      </c>
      <c r="AY156" s="16" t="s">
        <v>192</v>
      </c>
      <c r="BE156" s="246">
        <f>IF(O156="základní",K156,0)</f>
        <v>0</v>
      </c>
      <c r="BF156" s="246">
        <f>IF(O156="snížená",K156,0)</f>
        <v>0</v>
      </c>
      <c r="BG156" s="246">
        <f>IF(O156="zákl. přenesená",K156,0)</f>
        <v>0</v>
      </c>
      <c r="BH156" s="246">
        <f>IF(O156="sníž. přenesená",K156,0)</f>
        <v>0</v>
      </c>
      <c r="BI156" s="246">
        <f>IF(O156="nulová",K156,0)</f>
        <v>0</v>
      </c>
      <c r="BJ156" s="16" t="s">
        <v>88</v>
      </c>
      <c r="BK156" s="246">
        <f>ROUND(P156*H156,2)</f>
        <v>0</v>
      </c>
      <c r="BL156" s="16" t="s">
        <v>287</v>
      </c>
      <c r="BM156" s="245" t="s">
        <v>605</v>
      </c>
    </row>
    <row r="157" s="2" customFormat="1">
      <c r="A157" s="37"/>
      <c r="B157" s="38"/>
      <c r="C157" s="39"/>
      <c r="D157" s="247" t="s">
        <v>201</v>
      </c>
      <c r="E157" s="39"/>
      <c r="F157" s="248" t="s">
        <v>606</v>
      </c>
      <c r="G157" s="39"/>
      <c r="H157" s="39"/>
      <c r="I157" s="249"/>
      <c r="J157" s="249"/>
      <c r="K157" s="39"/>
      <c r="L157" s="39"/>
      <c r="M157" s="43"/>
      <c r="N157" s="250"/>
      <c r="O157" s="251"/>
      <c r="P157" s="90"/>
      <c r="Q157" s="90"/>
      <c r="R157" s="90"/>
      <c r="S157" s="90"/>
      <c r="T157" s="90"/>
      <c r="U157" s="90"/>
      <c r="V157" s="90"/>
      <c r="W157" s="90"/>
      <c r="X157" s="91"/>
      <c r="Y157" s="37"/>
      <c r="Z157" s="37"/>
      <c r="AA157" s="37"/>
      <c r="AB157" s="37"/>
      <c r="AC157" s="37"/>
      <c r="AD157" s="37"/>
      <c r="AE157" s="37"/>
      <c r="AT157" s="16" t="s">
        <v>201</v>
      </c>
      <c r="AU157" s="16" t="s">
        <v>90</v>
      </c>
    </row>
    <row r="158" s="13" customFormat="1">
      <c r="A158" s="13"/>
      <c r="B158" s="254"/>
      <c r="C158" s="255"/>
      <c r="D158" s="252" t="s">
        <v>205</v>
      </c>
      <c r="E158" s="256" t="s">
        <v>1</v>
      </c>
      <c r="F158" s="257" t="s">
        <v>607</v>
      </c>
      <c r="G158" s="255"/>
      <c r="H158" s="258">
        <v>14.1</v>
      </c>
      <c r="I158" s="259"/>
      <c r="J158" s="259"/>
      <c r="K158" s="255"/>
      <c r="L158" s="255"/>
      <c r="M158" s="260"/>
      <c r="N158" s="261"/>
      <c r="O158" s="262"/>
      <c r="P158" s="262"/>
      <c r="Q158" s="262"/>
      <c r="R158" s="262"/>
      <c r="S158" s="262"/>
      <c r="T158" s="262"/>
      <c r="U158" s="262"/>
      <c r="V158" s="262"/>
      <c r="W158" s="262"/>
      <c r="X158" s="263"/>
      <c r="Y158" s="13"/>
      <c r="Z158" s="13"/>
      <c r="AA158" s="13"/>
      <c r="AB158" s="13"/>
      <c r="AC158" s="13"/>
      <c r="AD158" s="13"/>
      <c r="AE158" s="13"/>
      <c r="AT158" s="264" t="s">
        <v>205</v>
      </c>
      <c r="AU158" s="264" t="s">
        <v>90</v>
      </c>
      <c r="AV158" s="13" t="s">
        <v>90</v>
      </c>
      <c r="AW158" s="13" t="s">
        <v>5</v>
      </c>
      <c r="AX158" s="13" t="s">
        <v>88</v>
      </c>
      <c r="AY158" s="264" t="s">
        <v>192</v>
      </c>
    </row>
    <row r="159" s="2" customFormat="1" ht="16.5" customHeight="1">
      <c r="A159" s="37"/>
      <c r="B159" s="38"/>
      <c r="C159" s="276" t="s">
        <v>247</v>
      </c>
      <c r="D159" s="276" t="s">
        <v>261</v>
      </c>
      <c r="E159" s="277" t="s">
        <v>331</v>
      </c>
      <c r="F159" s="278" t="s">
        <v>608</v>
      </c>
      <c r="G159" s="279" t="s">
        <v>197</v>
      </c>
      <c r="H159" s="280">
        <v>0.27600000000000002</v>
      </c>
      <c r="I159" s="281"/>
      <c r="J159" s="282"/>
      <c r="K159" s="283">
        <f>ROUND(P159*H159,2)</f>
        <v>0</v>
      </c>
      <c r="L159" s="278" t="s">
        <v>1</v>
      </c>
      <c r="M159" s="284"/>
      <c r="N159" s="285" t="s">
        <v>1</v>
      </c>
      <c r="O159" s="241" t="s">
        <v>43</v>
      </c>
      <c r="P159" s="242">
        <f>I159+J159</f>
        <v>0</v>
      </c>
      <c r="Q159" s="242">
        <f>ROUND(I159*H159,2)</f>
        <v>0</v>
      </c>
      <c r="R159" s="242">
        <f>ROUND(J159*H159,2)</f>
        <v>0</v>
      </c>
      <c r="S159" s="90"/>
      <c r="T159" s="243">
        <f>S159*H159</f>
        <v>0</v>
      </c>
      <c r="U159" s="243">
        <v>0.5</v>
      </c>
      <c r="V159" s="243">
        <f>U159*H159</f>
        <v>0.13800000000000001</v>
      </c>
      <c r="W159" s="243">
        <v>0</v>
      </c>
      <c r="X159" s="244">
        <f>W159*H159</f>
        <v>0</v>
      </c>
      <c r="Y159" s="37"/>
      <c r="Z159" s="37"/>
      <c r="AA159" s="37"/>
      <c r="AB159" s="37"/>
      <c r="AC159" s="37"/>
      <c r="AD159" s="37"/>
      <c r="AE159" s="37"/>
      <c r="AR159" s="245" t="s">
        <v>302</v>
      </c>
      <c r="AT159" s="245" t="s">
        <v>261</v>
      </c>
      <c r="AU159" s="245" t="s">
        <v>90</v>
      </c>
      <c r="AY159" s="16" t="s">
        <v>192</v>
      </c>
      <c r="BE159" s="246">
        <f>IF(O159="základní",K159,0)</f>
        <v>0</v>
      </c>
      <c r="BF159" s="246">
        <f>IF(O159="snížená",K159,0)</f>
        <v>0</v>
      </c>
      <c r="BG159" s="246">
        <f>IF(O159="zákl. přenesená",K159,0)</f>
        <v>0</v>
      </c>
      <c r="BH159" s="246">
        <f>IF(O159="sníž. přenesená",K159,0)</f>
        <v>0</v>
      </c>
      <c r="BI159" s="246">
        <f>IF(O159="nulová",K159,0)</f>
        <v>0</v>
      </c>
      <c r="BJ159" s="16" t="s">
        <v>88</v>
      </c>
      <c r="BK159" s="246">
        <f>ROUND(P159*H159,2)</f>
        <v>0</v>
      </c>
      <c r="BL159" s="16" t="s">
        <v>287</v>
      </c>
      <c r="BM159" s="245" t="s">
        <v>609</v>
      </c>
    </row>
    <row r="160" s="13" customFormat="1">
      <c r="A160" s="13"/>
      <c r="B160" s="254"/>
      <c r="C160" s="255"/>
      <c r="D160" s="252" t="s">
        <v>205</v>
      </c>
      <c r="E160" s="256" t="s">
        <v>1</v>
      </c>
      <c r="F160" s="257" t="s">
        <v>610</v>
      </c>
      <c r="G160" s="255"/>
      <c r="H160" s="258">
        <v>0.27600000000000002</v>
      </c>
      <c r="I160" s="259"/>
      <c r="J160" s="259"/>
      <c r="K160" s="255"/>
      <c r="L160" s="255"/>
      <c r="M160" s="260"/>
      <c r="N160" s="261"/>
      <c r="O160" s="262"/>
      <c r="P160" s="262"/>
      <c r="Q160" s="262"/>
      <c r="R160" s="262"/>
      <c r="S160" s="262"/>
      <c r="T160" s="262"/>
      <c r="U160" s="262"/>
      <c r="V160" s="262"/>
      <c r="W160" s="262"/>
      <c r="X160" s="263"/>
      <c r="Y160" s="13"/>
      <c r="Z160" s="13"/>
      <c r="AA160" s="13"/>
      <c r="AB160" s="13"/>
      <c r="AC160" s="13"/>
      <c r="AD160" s="13"/>
      <c r="AE160" s="13"/>
      <c r="AT160" s="264" t="s">
        <v>205</v>
      </c>
      <c r="AU160" s="264" t="s">
        <v>90</v>
      </c>
      <c r="AV160" s="13" t="s">
        <v>90</v>
      </c>
      <c r="AW160" s="13" t="s">
        <v>5</v>
      </c>
      <c r="AX160" s="13" t="s">
        <v>88</v>
      </c>
      <c r="AY160" s="264" t="s">
        <v>192</v>
      </c>
    </row>
    <row r="161" s="2" customFormat="1" ht="21.75" customHeight="1">
      <c r="A161" s="37"/>
      <c r="B161" s="38"/>
      <c r="C161" s="276" t="s">
        <v>254</v>
      </c>
      <c r="D161" s="276" t="s">
        <v>261</v>
      </c>
      <c r="E161" s="277" t="s">
        <v>335</v>
      </c>
      <c r="F161" s="278" t="s">
        <v>611</v>
      </c>
      <c r="G161" s="279" t="s">
        <v>314</v>
      </c>
      <c r="H161" s="280">
        <v>6</v>
      </c>
      <c r="I161" s="281"/>
      <c r="J161" s="282"/>
      <c r="K161" s="283">
        <f>ROUND(P161*H161,2)</f>
        <v>0</v>
      </c>
      <c r="L161" s="278" t="s">
        <v>1</v>
      </c>
      <c r="M161" s="284"/>
      <c r="N161" s="285" t="s">
        <v>1</v>
      </c>
      <c r="O161" s="241" t="s">
        <v>43</v>
      </c>
      <c r="P161" s="242">
        <f>I161+J161</f>
        <v>0</v>
      </c>
      <c r="Q161" s="242">
        <f>ROUND(I161*H161,2)</f>
        <v>0</v>
      </c>
      <c r="R161" s="242">
        <f>ROUND(J161*H161,2)</f>
        <v>0</v>
      </c>
      <c r="S161" s="90"/>
      <c r="T161" s="243">
        <f>S161*H161</f>
        <v>0</v>
      </c>
      <c r="U161" s="243">
        <v>0</v>
      </c>
      <c r="V161" s="243">
        <f>U161*H161</f>
        <v>0</v>
      </c>
      <c r="W161" s="243">
        <v>0</v>
      </c>
      <c r="X161" s="244">
        <f>W161*H161</f>
        <v>0</v>
      </c>
      <c r="Y161" s="37"/>
      <c r="Z161" s="37"/>
      <c r="AA161" s="37"/>
      <c r="AB161" s="37"/>
      <c r="AC161" s="37"/>
      <c r="AD161" s="37"/>
      <c r="AE161" s="37"/>
      <c r="AR161" s="245" t="s">
        <v>302</v>
      </c>
      <c r="AT161" s="245" t="s">
        <v>261</v>
      </c>
      <c r="AU161" s="245" t="s">
        <v>90</v>
      </c>
      <c r="AY161" s="16" t="s">
        <v>192</v>
      </c>
      <c r="BE161" s="246">
        <f>IF(O161="základní",K161,0)</f>
        <v>0</v>
      </c>
      <c r="BF161" s="246">
        <f>IF(O161="snížená",K161,0)</f>
        <v>0</v>
      </c>
      <c r="BG161" s="246">
        <f>IF(O161="zákl. přenesená",K161,0)</f>
        <v>0</v>
      </c>
      <c r="BH161" s="246">
        <f>IF(O161="sníž. přenesená",K161,0)</f>
        <v>0</v>
      </c>
      <c r="BI161" s="246">
        <f>IF(O161="nulová",K161,0)</f>
        <v>0</v>
      </c>
      <c r="BJ161" s="16" t="s">
        <v>88</v>
      </c>
      <c r="BK161" s="246">
        <f>ROUND(P161*H161,2)</f>
        <v>0</v>
      </c>
      <c r="BL161" s="16" t="s">
        <v>287</v>
      </c>
      <c r="BM161" s="245" t="s">
        <v>612</v>
      </c>
    </row>
    <row r="162" s="2" customFormat="1" ht="62.7" customHeight="1">
      <c r="A162" s="37"/>
      <c r="B162" s="38"/>
      <c r="C162" s="233" t="s">
        <v>260</v>
      </c>
      <c r="D162" s="233" t="s">
        <v>194</v>
      </c>
      <c r="E162" s="234" t="s">
        <v>346</v>
      </c>
      <c r="F162" s="235" t="s">
        <v>613</v>
      </c>
      <c r="G162" s="236" t="s">
        <v>314</v>
      </c>
      <c r="H162" s="237">
        <v>6</v>
      </c>
      <c r="I162" s="238"/>
      <c r="J162" s="238"/>
      <c r="K162" s="239">
        <f>ROUND(P162*H162,2)</f>
        <v>0</v>
      </c>
      <c r="L162" s="235" t="s">
        <v>1</v>
      </c>
      <c r="M162" s="43"/>
      <c r="N162" s="240" t="s">
        <v>1</v>
      </c>
      <c r="O162" s="241" t="s">
        <v>43</v>
      </c>
      <c r="P162" s="242">
        <f>I162+J162</f>
        <v>0</v>
      </c>
      <c r="Q162" s="242">
        <f>ROUND(I162*H162,2)</f>
        <v>0</v>
      </c>
      <c r="R162" s="242">
        <f>ROUND(J162*H162,2)</f>
        <v>0</v>
      </c>
      <c r="S162" s="90"/>
      <c r="T162" s="243">
        <f>S162*H162</f>
        <v>0</v>
      </c>
      <c r="U162" s="243">
        <v>0</v>
      </c>
      <c r="V162" s="243">
        <f>U162*H162</f>
        <v>0</v>
      </c>
      <c r="W162" s="243">
        <v>0</v>
      </c>
      <c r="X162" s="244">
        <f>W162*H162</f>
        <v>0</v>
      </c>
      <c r="Y162" s="37"/>
      <c r="Z162" s="37"/>
      <c r="AA162" s="37"/>
      <c r="AB162" s="37"/>
      <c r="AC162" s="37"/>
      <c r="AD162" s="37"/>
      <c r="AE162" s="37"/>
      <c r="AR162" s="245" t="s">
        <v>287</v>
      </c>
      <c r="AT162" s="245" t="s">
        <v>194</v>
      </c>
      <c r="AU162" s="245" t="s">
        <v>90</v>
      </c>
      <c r="AY162" s="16" t="s">
        <v>192</v>
      </c>
      <c r="BE162" s="246">
        <f>IF(O162="základní",K162,0)</f>
        <v>0</v>
      </c>
      <c r="BF162" s="246">
        <f>IF(O162="snížená",K162,0)</f>
        <v>0</v>
      </c>
      <c r="BG162" s="246">
        <f>IF(O162="zákl. přenesená",K162,0)</f>
        <v>0</v>
      </c>
      <c r="BH162" s="246">
        <f>IF(O162="sníž. přenesená",K162,0)</f>
        <v>0</v>
      </c>
      <c r="BI162" s="246">
        <f>IF(O162="nulová",K162,0)</f>
        <v>0</v>
      </c>
      <c r="BJ162" s="16" t="s">
        <v>88</v>
      </c>
      <c r="BK162" s="246">
        <f>ROUND(P162*H162,2)</f>
        <v>0</v>
      </c>
      <c r="BL162" s="16" t="s">
        <v>287</v>
      </c>
      <c r="BM162" s="245" t="s">
        <v>614</v>
      </c>
    </row>
    <row r="163" s="2" customFormat="1" ht="16.5" customHeight="1">
      <c r="A163" s="37"/>
      <c r="B163" s="38"/>
      <c r="C163" s="276" t="s">
        <v>268</v>
      </c>
      <c r="D163" s="276" t="s">
        <v>261</v>
      </c>
      <c r="E163" s="277" t="s">
        <v>350</v>
      </c>
      <c r="F163" s="278" t="s">
        <v>615</v>
      </c>
      <c r="G163" s="279" t="s">
        <v>314</v>
      </c>
      <c r="H163" s="280">
        <v>2</v>
      </c>
      <c r="I163" s="281"/>
      <c r="J163" s="282"/>
      <c r="K163" s="283">
        <f>ROUND(P163*H163,2)</f>
        <v>0</v>
      </c>
      <c r="L163" s="278" t="s">
        <v>1</v>
      </c>
      <c r="M163" s="284"/>
      <c r="N163" s="285" t="s">
        <v>1</v>
      </c>
      <c r="O163" s="241" t="s">
        <v>43</v>
      </c>
      <c r="P163" s="242">
        <f>I163+J163</f>
        <v>0</v>
      </c>
      <c r="Q163" s="242">
        <f>ROUND(I163*H163,2)</f>
        <v>0</v>
      </c>
      <c r="R163" s="242">
        <f>ROUND(J163*H163,2)</f>
        <v>0</v>
      </c>
      <c r="S163" s="90"/>
      <c r="T163" s="243">
        <f>S163*H163</f>
        <v>0</v>
      </c>
      <c r="U163" s="243">
        <v>0</v>
      </c>
      <c r="V163" s="243">
        <f>U163*H163</f>
        <v>0</v>
      </c>
      <c r="W163" s="243">
        <v>0</v>
      </c>
      <c r="X163" s="244">
        <f>W163*H163</f>
        <v>0</v>
      </c>
      <c r="Y163" s="37"/>
      <c r="Z163" s="37"/>
      <c r="AA163" s="37"/>
      <c r="AB163" s="37"/>
      <c r="AC163" s="37"/>
      <c r="AD163" s="37"/>
      <c r="AE163" s="37"/>
      <c r="AR163" s="245" t="s">
        <v>302</v>
      </c>
      <c r="AT163" s="245" t="s">
        <v>261</v>
      </c>
      <c r="AU163" s="245" t="s">
        <v>90</v>
      </c>
      <c r="AY163" s="16" t="s">
        <v>192</v>
      </c>
      <c r="BE163" s="246">
        <f>IF(O163="základní",K163,0)</f>
        <v>0</v>
      </c>
      <c r="BF163" s="246">
        <f>IF(O163="snížená",K163,0)</f>
        <v>0</v>
      </c>
      <c r="BG163" s="246">
        <f>IF(O163="zákl. přenesená",K163,0)</f>
        <v>0</v>
      </c>
      <c r="BH163" s="246">
        <f>IF(O163="sníž. přenesená",K163,0)</f>
        <v>0</v>
      </c>
      <c r="BI163" s="246">
        <f>IF(O163="nulová",K163,0)</f>
        <v>0</v>
      </c>
      <c r="BJ163" s="16" t="s">
        <v>88</v>
      </c>
      <c r="BK163" s="246">
        <f>ROUND(P163*H163,2)</f>
        <v>0</v>
      </c>
      <c r="BL163" s="16" t="s">
        <v>287</v>
      </c>
      <c r="BM163" s="245" t="s">
        <v>616</v>
      </c>
    </row>
    <row r="164" s="2" customFormat="1" ht="16.5" customHeight="1">
      <c r="A164" s="37"/>
      <c r="B164" s="38"/>
      <c r="C164" s="276" t="s">
        <v>9</v>
      </c>
      <c r="D164" s="276" t="s">
        <v>261</v>
      </c>
      <c r="E164" s="277" t="s">
        <v>354</v>
      </c>
      <c r="F164" s="278" t="s">
        <v>617</v>
      </c>
      <c r="G164" s="279" t="s">
        <v>286</v>
      </c>
      <c r="H164" s="280">
        <v>21</v>
      </c>
      <c r="I164" s="281"/>
      <c r="J164" s="282"/>
      <c r="K164" s="283">
        <f>ROUND(P164*H164,2)</f>
        <v>0</v>
      </c>
      <c r="L164" s="278" t="s">
        <v>1</v>
      </c>
      <c r="M164" s="284"/>
      <c r="N164" s="285" t="s">
        <v>1</v>
      </c>
      <c r="O164" s="241" t="s">
        <v>43</v>
      </c>
      <c r="P164" s="242">
        <f>I164+J164</f>
        <v>0</v>
      </c>
      <c r="Q164" s="242">
        <f>ROUND(I164*H164,2)</f>
        <v>0</v>
      </c>
      <c r="R164" s="242">
        <f>ROUND(J164*H164,2)</f>
        <v>0</v>
      </c>
      <c r="S164" s="90"/>
      <c r="T164" s="243">
        <f>S164*H164</f>
        <v>0</v>
      </c>
      <c r="U164" s="243">
        <v>0</v>
      </c>
      <c r="V164" s="243">
        <f>U164*H164</f>
        <v>0</v>
      </c>
      <c r="W164" s="243">
        <v>0</v>
      </c>
      <c r="X164" s="244">
        <f>W164*H164</f>
        <v>0</v>
      </c>
      <c r="Y164" s="37"/>
      <c r="Z164" s="37"/>
      <c r="AA164" s="37"/>
      <c r="AB164" s="37"/>
      <c r="AC164" s="37"/>
      <c r="AD164" s="37"/>
      <c r="AE164" s="37"/>
      <c r="AR164" s="245" t="s">
        <v>302</v>
      </c>
      <c r="AT164" s="245" t="s">
        <v>261</v>
      </c>
      <c r="AU164" s="245" t="s">
        <v>90</v>
      </c>
      <c r="AY164" s="16" t="s">
        <v>192</v>
      </c>
      <c r="BE164" s="246">
        <f>IF(O164="základní",K164,0)</f>
        <v>0</v>
      </c>
      <c r="BF164" s="246">
        <f>IF(O164="snížená",K164,0)</f>
        <v>0</v>
      </c>
      <c r="BG164" s="246">
        <f>IF(O164="zákl. přenesená",K164,0)</f>
        <v>0</v>
      </c>
      <c r="BH164" s="246">
        <f>IF(O164="sníž. přenesená",K164,0)</f>
        <v>0</v>
      </c>
      <c r="BI164" s="246">
        <f>IF(O164="nulová",K164,0)</f>
        <v>0</v>
      </c>
      <c r="BJ164" s="16" t="s">
        <v>88</v>
      </c>
      <c r="BK164" s="246">
        <f>ROUND(P164*H164,2)</f>
        <v>0</v>
      </c>
      <c r="BL164" s="16" t="s">
        <v>287</v>
      </c>
      <c r="BM164" s="245" t="s">
        <v>618</v>
      </c>
    </row>
    <row r="165" s="13" customFormat="1">
      <c r="A165" s="13"/>
      <c r="B165" s="254"/>
      <c r="C165" s="255"/>
      <c r="D165" s="252" t="s">
        <v>205</v>
      </c>
      <c r="E165" s="256" t="s">
        <v>1</v>
      </c>
      <c r="F165" s="257" t="s">
        <v>619</v>
      </c>
      <c r="G165" s="255"/>
      <c r="H165" s="258">
        <v>21</v>
      </c>
      <c r="I165" s="259"/>
      <c r="J165" s="259"/>
      <c r="K165" s="255"/>
      <c r="L165" s="255"/>
      <c r="M165" s="260"/>
      <c r="N165" s="261"/>
      <c r="O165" s="262"/>
      <c r="P165" s="262"/>
      <c r="Q165" s="262"/>
      <c r="R165" s="262"/>
      <c r="S165" s="262"/>
      <c r="T165" s="262"/>
      <c r="U165" s="262"/>
      <c r="V165" s="262"/>
      <c r="W165" s="262"/>
      <c r="X165" s="263"/>
      <c r="Y165" s="13"/>
      <c r="Z165" s="13"/>
      <c r="AA165" s="13"/>
      <c r="AB165" s="13"/>
      <c r="AC165" s="13"/>
      <c r="AD165" s="13"/>
      <c r="AE165" s="13"/>
      <c r="AT165" s="264" t="s">
        <v>205</v>
      </c>
      <c r="AU165" s="264" t="s">
        <v>90</v>
      </c>
      <c r="AV165" s="13" t="s">
        <v>90</v>
      </c>
      <c r="AW165" s="13" t="s">
        <v>5</v>
      </c>
      <c r="AX165" s="13" t="s">
        <v>88</v>
      </c>
      <c r="AY165" s="264" t="s">
        <v>192</v>
      </c>
    </row>
    <row r="166" s="2" customFormat="1" ht="16.5" customHeight="1">
      <c r="A166" s="37"/>
      <c r="B166" s="38"/>
      <c r="C166" s="276" t="s">
        <v>283</v>
      </c>
      <c r="D166" s="276" t="s">
        <v>261</v>
      </c>
      <c r="E166" s="277" t="s">
        <v>380</v>
      </c>
      <c r="F166" s="278" t="s">
        <v>620</v>
      </c>
      <c r="G166" s="279" t="s">
        <v>314</v>
      </c>
      <c r="H166" s="280">
        <v>6</v>
      </c>
      <c r="I166" s="281"/>
      <c r="J166" s="282"/>
      <c r="K166" s="283">
        <f>ROUND(P166*H166,2)</f>
        <v>0</v>
      </c>
      <c r="L166" s="278" t="s">
        <v>1</v>
      </c>
      <c r="M166" s="284"/>
      <c r="N166" s="285" t="s">
        <v>1</v>
      </c>
      <c r="O166" s="241" t="s">
        <v>43</v>
      </c>
      <c r="P166" s="242">
        <f>I166+J166</f>
        <v>0</v>
      </c>
      <c r="Q166" s="242">
        <f>ROUND(I166*H166,2)</f>
        <v>0</v>
      </c>
      <c r="R166" s="242">
        <f>ROUND(J166*H166,2)</f>
        <v>0</v>
      </c>
      <c r="S166" s="90"/>
      <c r="T166" s="243">
        <f>S166*H166</f>
        <v>0</v>
      </c>
      <c r="U166" s="243">
        <v>0</v>
      </c>
      <c r="V166" s="243">
        <f>U166*H166</f>
        <v>0</v>
      </c>
      <c r="W166" s="243">
        <v>0</v>
      </c>
      <c r="X166" s="244">
        <f>W166*H166</f>
        <v>0</v>
      </c>
      <c r="Y166" s="37"/>
      <c r="Z166" s="37"/>
      <c r="AA166" s="37"/>
      <c r="AB166" s="37"/>
      <c r="AC166" s="37"/>
      <c r="AD166" s="37"/>
      <c r="AE166" s="37"/>
      <c r="AR166" s="245" t="s">
        <v>302</v>
      </c>
      <c r="AT166" s="245" t="s">
        <v>261</v>
      </c>
      <c r="AU166" s="245" t="s">
        <v>90</v>
      </c>
      <c r="AY166" s="16" t="s">
        <v>192</v>
      </c>
      <c r="BE166" s="246">
        <f>IF(O166="základní",K166,0)</f>
        <v>0</v>
      </c>
      <c r="BF166" s="246">
        <f>IF(O166="snížená",K166,0)</f>
        <v>0</v>
      </c>
      <c r="BG166" s="246">
        <f>IF(O166="zákl. přenesená",K166,0)</f>
        <v>0</v>
      </c>
      <c r="BH166" s="246">
        <f>IF(O166="sníž. přenesená",K166,0)</f>
        <v>0</v>
      </c>
      <c r="BI166" s="246">
        <f>IF(O166="nulová",K166,0)</f>
        <v>0</v>
      </c>
      <c r="BJ166" s="16" t="s">
        <v>88</v>
      </c>
      <c r="BK166" s="246">
        <f>ROUND(P166*H166,2)</f>
        <v>0</v>
      </c>
      <c r="BL166" s="16" t="s">
        <v>287</v>
      </c>
      <c r="BM166" s="245" t="s">
        <v>621</v>
      </c>
    </row>
    <row r="167" s="2" customFormat="1" ht="49.05" customHeight="1">
      <c r="A167" s="37"/>
      <c r="B167" s="38"/>
      <c r="C167" s="233" t="s">
        <v>292</v>
      </c>
      <c r="D167" s="233" t="s">
        <v>194</v>
      </c>
      <c r="E167" s="234" t="s">
        <v>359</v>
      </c>
      <c r="F167" s="235" t="s">
        <v>360</v>
      </c>
      <c r="G167" s="236" t="s">
        <v>271</v>
      </c>
      <c r="H167" s="237">
        <v>2.0830000000000002</v>
      </c>
      <c r="I167" s="238"/>
      <c r="J167" s="238"/>
      <c r="K167" s="239">
        <f>ROUND(P167*H167,2)</f>
        <v>0</v>
      </c>
      <c r="L167" s="235" t="s">
        <v>582</v>
      </c>
      <c r="M167" s="43"/>
      <c r="N167" s="240" t="s">
        <v>1</v>
      </c>
      <c r="O167" s="241" t="s">
        <v>43</v>
      </c>
      <c r="P167" s="242">
        <f>I167+J167</f>
        <v>0</v>
      </c>
      <c r="Q167" s="242">
        <f>ROUND(I167*H167,2)</f>
        <v>0</v>
      </c>
      <c r="R167" s="242">
        <f>ROUND(J167*H167,2)</f>
        <v>0</v>
      </c>
      <c r="S167" s="90"/>
      <c r="T167" s="243">
        <f>S167*H167</f>
        <v>0</v>
      </c>
      <c r="U167" s="243">
        <v>0</v>
      </c>
      <c r="V167" s="243">
        <f>U167*H167</f>
        <v>0</v>
      </c>
      <c r="W167" s="243">
        <v>0</v>
      </c>
      <c r="X167" s="244">
        <f>W167*H167</f>
        <v>0</v>
      </c>
      <c r="Y167" s="37"/>
      <c r="Z167" s="37"/>
      <c r="AA167" s="37"/>
      <c r="AB167" s="37"/>
      <c r="AC167" s="37"/>
      <c r="AD167" s="37"/>
      <c r="AE167" s="37"/>
      <c r="AR167" s="245" t="s">
        <v>287</v>
      </c>
      <c r="AT167" s="245" t="s">
        <v>194</v>
      </c>
      <c r="AU167" s="245" t="s">
        <v>90</v>
      </c>
      <c r="AY167" s="16" t="s">
        <v>192</v>
      </c>
      <c r="BE167" s="246">
        <f>IF(O167="základní",K167,0)</f>
        <v>0</v>
      </c>
      <c r="BF167" s="246">
        <f>IF(O167="snížená",K167,0)</f>
        <v>0</v>
      </c>
      <c r="BG167" s="246">
        <f>IF(O167="zákl. přenesená",K167,0)</f>
        <v>0</v>
      </c>
      <c r="BH167" s="246">
        <f>IF(O167="sníž. přenesená",K167,0)</f>
        <v>0</v>
      </c>
      <c r="BI167" s="246">
        <f>IF(O167="nulová",K167,0)</f>
        <v>0</v>
      </c>
      <c r="BJ167" s="16" t="s">
        <v>88</v>
      </c>
      <c r="BK167" s="246">
        <f>ROUND(P167*H167,2)</f>
        <v>0</v>
      </c>
      <c r="BL167" s="16" t="s">
        <v>287</v>
      </c>
      <c r="BM167" s="245" t="s">
        <v>622</v>
      </c>
    </row>
    <row r="168" s="2" customFormat="1">
      <c r="A168" s="37"/>
      <c r="B168" s="38"/>
      <c r="C168" s="39"/>
      <c r="D168" s="247" t="s">
        <v>201</v>
      </c>
      <c r="E168" s="39"/>
      <c r="F168" s="248" t="s">
        <v>623</v>
      </c>
      <c r="G168" s="39"/>
      <c r="H168" s="39"/>
      <c r="I168" s="249"/>
      <c r="J168" s="249"/>
      <c r="K168" s="39"/>
      <c r="L168" s="39"/>
      <c r="M168" s="43"/>
      <c r="N168" s="250"/>
      <c r="O168" s="251"/>
      <c r="P168" s="90"/>
      <c r="Q168" s="90"/>
      <c r="R168" s="90"/>
      <c r="S168" s="90"/>
      <c r="T168" s="90"/>
      <c r="U168" s="90"/>
      <c r="V168" s="90"/>
      <c r="W168" s="90"/>
      <c r="X168" s="91"/>
      <c r="Y168" s="37"/>
      <c r="Z168" s="37"/>
      <c r="AA168" s="37"/>
      <c r="AB168" s="37"/>
      <c r="AC168" s="37"/>
      <c r="AD168" s="37"/>
      <c r="AE168" s="37"/>
      <c r="AT168" s="16" t="s">
        <v>201</v>
      </c>
      <c r="AU168" s="16" t="s">
        <v>90</v>
      </c>
    </row>
    <row r="169" s="2" customFormat="1">
      <c r="A169" s="37"/>
      <c r="B169" s="38"/>
      <c r="C169" s="39"/>
      <c r="D169" s="252" t="s">
        <v>203</v>
      </c>
      <c r="E169" s="39"/>
      <c r="F169" s="253" t="s">
        <v>363</v>
      </c>
      <c r="G169" s="39"/>
      <c r="H169" s="39"/>
      <c r="I169" s="249"/>
      <c r="J169" s="249"/>
      <c r="K169" s="39"/>
      <c r="L169" s="39"/>
      <c r="M169" s="43"/>
      <c r="N169" s="250"/>
      <c r="O169" s="251"/>
      <c r="P169" s="90"/>
      <c r="Q169" s="90"/>
      <c r="R169" s="90"/>
      <c r="S169" s="90"/>
      <c r="T169" s="90"/>
      <c r="U169" s="90"/>
      <c r="V169" s="90"/>
      <c r="W169" s="90"/>
      <c r="X169" s="91"/>
      <c r="Y169" s="37"/>
      <c r="Z169" s="37"/>
      <c r="AA169" s="37"/>
      <c r="AB169" s="37"/>
      <c r="AC169" s="37"/>
      <c r="AD169" s="37"/>
      <c r="AE169" s="37"/>
      <c r="AT169" s="16" t="s">
        <v>203</v>
      </c>
      <c r="AU169" s="16" t="s">
        <v>90</v>
      </c>
    </row>
    <row r="170" s="12" customFormat="1" ht="22.8" customHeight="1">
      <c r="A170" s="12"/>
      <c r="B170" s="216"/>
      <c r="C170" s="217"/>
      <c r="D170" s="218" t="s">
        <v>79</v>
      </c>
      <c r="E170" s="231" t="s">
        <v>368</v>
      </c>
      <c r="F170" s="231" t="s">
        <v>369</v>
      </c>
      <c r="G170" s="217"/>
      <c r="H170" s="217"/>
      <c r="I170" s="220"/>
      <c r="J170" s="220"/>
      <c r="K170" s="232">
        <f>BK170</f>
        <v>0</v>
      </c>
      <c r="L170" s="217"/>
      <c r="M170" s="222"/>
      <c r="N170" s="223"/>
      <c r="O170" s="224"/>
      <c r="P170" s="224"/>
      <c r="Q170" s="225">
        <f>SUM(Q171:Q180)</f>
        <v>0</v>
      </c>
      <c r="R170" s="225">
        <f>SUM(R171:R180)</f>
        <v>0</v>
      </c>
      <c r="S170" s="224"/>
      <c r="T170" s="226">
        <f>SUM(T171:T180)</f>
        <v>0</v>
      </c>
      <c r="U170" s="224"/>
      <c r="V170" s="226">
        <f>SUM(V171:V180)</f>
        <v>0.0049409999999999992</v>
      </c>
      <c r="W170" s="224"/>
      <c r="X170" s="227">
        <f>SUM(X171:X180)</f>
        <v>0</v>
      </c>
      <c r="Y170" s="12"/>
      <c r="Z170" s="12"/>
      <c r="AA170" s="12"/>
      <c r="AB170" s="12"/>
      <c r="AC170" s="12"/>
      <c r="AD170" s="12"/>
      <c r="AE170" s="12"/>
      <c r="AR170" s="228" t="s">
        <v>90</v>
      </c>
      <c r="AT170" s="229" t="s">
        <v>79</v>
      </c>
      <c r="AU170" s="229" t="s">
        <v>88</v>
      </c>
      <c r="AY170" s="228" t="s">
        <v>192</v>
      </c>
      <c r="BK170" s="230">
        <f>SUM(BK171:BK180)</f>
        <v>0</v>
      </c>
    </row>
    <row r="171" s="2" customFormat="1" ht="24.15" customHeight="1">
      <c r="A171" s="37"/>
      <c r="B171" s="38"/>
      <c r="C171" s="233" t="s">
        <v>299</v>
      </c>
      <c r="D171" s="233" t="s">
        <v>194</v>
      </c>
      <c r="E171" s="234" t="s">
        <v>384</v>
      </c>
      <c r="F171" s="235" t="s">
        <v>385</v>
      </c>
      <c r="G171" s="236" t="s">
        <v>237</v>
      </c>
      <c r="H171" s="237">
        <v>8.0999999999999996</v>
      </c>
      <c r="I171" s="238"/>
      <c r="J171" s="238"/>
      <c r="K171" s="239">
        <f>ROUND(P171*H171,2)</f>
        <v>0</v>
      </c>
      <c r="L171" s="235" t="s">
        <v>582</v>
      </c>
      <c r="M171" s="43"/>
      <c r="N171" s="240" t="s">
        <v>1</v>
      </c>
      <c r="O171" s="241" t="s">
        <v>43</v>
      </c>
      <c r="P171" s="242">
        <f>I171+J171</f>
        <v>0</v>
      </c>
      <c r="Q171" s="242">
        <f>ROUND(I171*H171,2)</f>
        <v>0</v>
      </c>
      <c r="R171" s="242">
        <f>ROUND(J171*H171,2)</f>
        <v>0</v>
      </c>
      <c r="S171" s="90"/>
      <c r="T171" s="243">
        <f>S171*H171</f>
        <v>0</v>
      </c>
      <c r="U171" s="243">
        <v>2.0000000000000002E-05</v>
      </c>
      <c r="V171" s="243">
        <f>U171*H171</f>
        <v>0.00016200000000000001</v>
      </c>
      <c r="W171" s="243">
        <v>0</v>
      </c>
      <c r="X171" s="244">
        <f>W171*H171</f>
        <v>0</v>
      </c>
      <c r="Y171" s="37"/>
      <c r="Z171" s="37"/>
      <c r="AA171" s="37"/>
      <c r="AB171" s="37"/>
      <c r="AC171" s="37"/>
      <c r="AD171" s="37"/>
      <c r="AE171" s="37"/>
      <c r="AR171" s="245" t="s">
        <v>287</v>
      </c>
      <c r="AT171" s="245" t="s">
        <v>194</v>
      </c>
      <c r="AU171" s="245" t="s">
        <v>90</v>
      </c>
      <c r="AY171" s="16" t="s">
        <v>192</v>
      </c>
      <c r="BE171" s="246">
        <f>IF(O171="základní",K171,0)</f>
        <v>0</v>
      </c>
      <c r="BF171" s="246">
        <f>IF(O171="snížená",K171,0)</f>
        <v>0</v>
      </c>
      <c r="BG171" s="246">
        <f>IF(O171="zákl. přenesená",K171,0)</f>
        <v>0</v>
      </c>
      <c r="BH171" s="246">
        <f>IF(O171="sníž. přenesená",K171,0)</f>
        <v>0</v>
      </c>
      <c r="BI171" s="246">
        <f>IF(O171="nulová",K171,0)</f>
        <v>0</v>
      </c>
      <c r="BJ171" s="16" t="s">
        <v>88</v>
      </c>
      <c r="BK171" s="246">
        <f>ROUND(P171*H171,2)</f>
        <v>0</v>
      </c>
      <c r="BL171" s="16" t="s">
        <v>287</v>
      </c>
      <c r="BM171" s="245" t="s">
        <v>624</v>
      </c>
    </row>
    <row r="172" s="2" customFormat="1">
      <c r="A172" s="37"/>
      <c r="B172" s="38"/>
      <c r="C172" s="39"/>
      <c r="D172" s="247" t="s">
        <v>201</v>
      </c>
      <c r="E172" s="39"/>
      <c r="F172" s="248" t="s">
        <v>625</v>
      </c>
      <c r="G172" s="39"/>
      <c r="H172" s="39"/>
      <c r="I172" s="249"/>
      <c r="J172" s="249"/>
      <c r="K172" s="39"/>
      <c r="L172" s="39"/>
      <c r="M172" s="43"/>
      <c r="N172" s="250"/>
      <c r="O172" s="251"/>
      <c r="P172" s="90"/>
      <c r="Q172" s="90"/>
      <c r="R172" s="90"/>
      <c r="S172" s="90"/>
      <c r="T172" s="90"/>
      <c r="U172" s="90"/>
      <c r="V172" s="90"/>
      <c r="W172" s="90"/>
      <c r="X172" s="91"/>
      <c r="Y172" s="37"/>
      <c r="Z172" s="37"/>
      <c r="AA172" s="37"/>
      <c r="AB172" s="37"/>
      <c r="AC172" s="37"/>
      <c r="AD172" s="37"/>
      <c r="AE172" s="37"/>
      <c r="AT172" s="16" t="s">
        <v>201</v>
      </c>
      <c r="AU172" s="16" t="s">
        <v>90</v>
      </c>
    </row>
    <row r="173" s="13" customFormat="1">
      <c r="A173" s="13"/>
      <c r="B173" s="254"/>
      <c r="C173" s="255"/>
      <c r="D173" s="252" t="s">
        <v>205</v>
      </c>
      <c r="E173" s="256" t="s">
        <v>1</v>
      </c>
      <c r="F173" s="257" t="s">
        <v>626</v>
      </c>
      <c r="G173" s="255"/>
      <c r="H173" s="258">
        <v>8.0999999999999996</v>
      </c>
      <c r="I173" s="259"/>
      <c r="J173" s="259"/>
      <c r="K173" s="255"/>
      <c r="L173" s="255"/>
      <c r="M173" s="260"/>
      <c r="N173" s="261"/>
      <c r="O173" s="262"/>
      <c r="P173" s="262"/>
      <c r="Q173" s="262"/>
      <c r="R173" s="262"/>
      <c r="S173" s="262"/>
      <c r="T173" s="262"/>
      <c r="U173" s="262"/>
      <c r="V173" s="262"/>
      <c r="W173" s="262"/>
      <c r="X173" s="263"/>
      <c r="Y173" s="13"/>
      <c r="Z173" s="13"/>
      <c r="AA173" s="13"/>
      <c r="AB173" s="13"/>
      <c r="AC173" s="13"/>
      <c r="AD173" s="13"/>
      <c r="AE173" s="13"/>
      <c r="AT173" s="264" t="s">
        <v>205</v>
      </c>
      <c r="AU173" s="264" t="s">
        <v>90</v>
      </c>
      <c r="AV173" s="13" t="s">
        <v>90</v>
      </c>
      <c r="AW173" s="13" t="s">
        <v>5</v>
      </c>
      <c r="AX173" s="13" t="s">
        <v>88</v>
      </c>
      <c r="AY173" s="264" t="s">
        <v>192</v>
      </c>
    </row>
    <row r="174" s="2" customFormat="1" ht="44.25" customHeight="1">
      <c r="A174" s="37"/>
      <c r="B174" s="38"/>
      <c r="C174" s="233" t="s">
        <v>287</v>
      </c>
      <c r="D174" s="233" t="s">
        <v>194</v>
      </c>
      <c r="E174" s="234" t="s">
        <v>388</v>
      </c>
      <c r="F174" s="235" t="s">
        <v>389</v>
      </c>
      <c r="G174" s="236" t="s">
        <v>237</v>
      </c>
      <c r="H174" s="237">
        <v>8.0999999999999996</v>
      </c>
      <c r="I174" s="238"/>
      <c r="J174" s="238"/>
      <c r="K174" s="239">
        <f>ROUND(P174*H174,2)</f>
        <v>0</v>
      </c>
      <c r="L174" s="235" t="s">
        <v>582</v>
      </c>
      <c r="M174" s="43"/>
      <c r="N174" s="240" t="s">
        <v>1</v>
      </c>
      <c r="O174" s="241" t="s">
        <v>43</v>
      </c>
      <c r="P174" s="242">
        <f>I174+J174</f>
        <v>0</v>
      </c>
      <c r="Q174" s="242">
        <f>ROUND(I174*H174,2)</f>
        <v>0</v>
      </c>
      <c r="R174" s="242">
        <f>ROUND(J174*H174,2)</f>
        <v>0</v>
      </c>
      <c r="S174" s="90"/>
      <c r="T174" s="243">
        <f>S174*H174</f>
        <v>0</v>
      </c>
      <c r="U174" s="243">
        <v>0.00044000000000000002</v>
      </c>
      <c r="V174" s="243">
        <f>U174*H174</f>
        <v>0.0035639999999999999</v>
      </c>
      <c r="W174" s="243">
        <v>0</v>
      </c>
      <c r="X174" s="244">
        <f>W174*H174</f>
        <v>0</v>
      </c>
      <c r="Y174" s="37"/>
      <c r="Z174" s="37"/>
      <c r="AA174" s="37"/>
      <c r="AB174" s="37"/>
      <c r="AC174" s="37"/>
      <c r="AD174" s="37"/>
      <c r="AE174" s="37"/>
      <c r="AR174" s="245" t="s">
        <v>287</v>
      </c>
      <c r="AT174" s="245" t="s">
        <v>194</v>
      </c>
      <c r="AU174" s="245" t="s">
        <v>90</v>
      </c>
      <c r="AY174" s="16" t="s">
        <v>192</v>
      </c>
      <c r="BE174" s="246">
        <f>IF(O174="základní",K174,0)</f>
        <v>0</v>
      </c>
      <c r="BF174" s="246">
        <f>IF(O174="snížená",K174,0)</f>
        <v>0</v>
      </c>
      <c r="BG174" s="246">
        <f>IF(O174="zákl. přenesená",K174,0)</f>
        <v>0</v>
      </c>
      <c r="BH174" s="246">
        <f>IF(O174="sníž. přenesená",K174,0)</f>
        <v>0</v>
      </c>
      <c r="BI174" s="246">
        <f>IF(O174="nulová",K174,0)</f>
        <v>0</v>
      </c>
      <c r="BJ174" s="16" t="s">
        <v>88</v>
      </c>
      <c r="BK174" s="246">
        <f>ROUND(P174*H174,2)</f>
        <v>0</v>
      </c>
      <c r="BL174" s="16" t="s">
        <v>287</v>
      </c>
      <c r="BM174" s="245" t="s">
        <v>627</v>
      </c>
    </row>
    <row r="175" s="2" customFormat="1">
      <c r="A175" s="37"/>
      <c r="B175" s="38"/>
      <c r="C175" s="39"/>
      <c r="D175" s="247" t="s">
        <v>201</v>
      </c>
      <c r="E175" s="39"/>
      <c r="F175" s="248" t="s">
        <v>628</v>
      </c>
      <c r="G175" s="39"/>
      <c r="H175" s="39"/>
      <c r="I175" s="249"/>
      <c r="J175" s="249"/>
      <c r="K175" s="39"/>
      <c r="L175" s="39"/>
      <c r="M175" s="43"/>
      <c r="N175" s="250"/>
      <c r="O175" s="251"/>
      <c r="P175" s="90"/>
      <c r="Q175" s="90"/>
      <c r="R175" s="90"/>
      <c r="S175" s="90"/>
      <c r="T175" s="90"/>
      <c r="U175" s="90"/>
      <c r="V175" s="90"/>
      <c r="W175" s="90"/>
      <c r="X175" s="91"/>
      <c r="Y175" s="37"/>
      <c r="Z175" s="37"/>
      <c r="AA175" s="37"/>
      <c r="AB175" s="37"/>
      <c r="AC175" s="37"/>
      <c r="AD175" s="37"/>
      <c r="AE175" s="37"/>
      <c r="AT175" s="16" t="s">
        <v>201</v>
      </c>
      <c r="AU175" s="16" t="s">
        <v>90</v>
      </c>
    </row>
    <row r="176" s="2" customFormat="1">
      <c r="A176" s="37"/>
      <c r="B176" s="38"/>
      <c r="C176" s="39"/>
      <c r="D176" s="252" t="s">
        <v>203</v>
      </c>
      <c r="E176" s="39"/>
      <c r="F176" s="253" t="s">
        <v>392</v>
      </c>
      <c r="G176" s="39"/>
      <c r="H176" s="39"/>
      <c r="I176" s="249"/>
      <c r="J176" s="249"/>
      <c r="K176" s="39"/>
      <c r="L176" s="39"/>
      <c r="M176" s="43"/>
      <c r="N176" s="250"/>
      <c r="O176" s="251"/>
      <c r="P176" s="90"/>
      <c r="Q176" s="90"/>
      <c r="R176" s="90"/>
      <c r="S176" s="90"/>
      <c r="T176" s="90"/>
      <c r="U176" s="90"/>
      <c r="V176" s="90"/>
      <c r="W176" s="90"/>
      <c r="X176" s="91"/>
      <c r="Y176" s="37"/>
      <c r="Z176" s="37"/>
      <c r="AA176" s="37"/>
      <c r="AB176" s="37"/>
      <c r="AC176" s="37"/>
      <c r="AD176" s="37"/>
      <c r="AE176" s="37"/>
      <c r="AT176" s="16" t="s">
        <v>203</v>
      </c>
      <c r="AU176" s="16" t="s">
        <v>90</v>
      </c>
    </row>
    <row r="177" s="13" customFormat="1">
      <c r="A177" s="13"/>
      <c r="B177" s="254"/>
      <c r="C177" s="255"/>
      <c r="D177" s="252" t="s">
        <v>205</v>
      </c>
      <c r="E177" s="256" t="s">
        <v>1</v>
      </c>
      <c r="F177" s="257" t="s">
        <v>626</v>
      </c>
      <c r="G177" s="255"/>
      <c r="H177" s="258">
        <v>8.0999999999999996</v>
      </c>
      <c r="I177" s="259"/>
      <c r="J177" s="259"/>
      <c r="K177" s="255"/>
      <c r="L177" s="255"/>
      <c r="M177" s="260"/>
      <c r="N177" s="261"/>
      <c r="O177" s="262"/>
      <c r="P177" s="262"/>
      <c r="Q177" s="262"/>
      <c r="R177" s="262"/>
      <c r="S177" s="262"/>
      <c r="T177" s="262"/>
      <c r="U177" s="262"/>
      <c r="V177" s="262"/>
      <c r="W177" s="262"/>
      <c r="X177" s="263"/>
      <c r="Y177" s="13"/>
      <c r="Z177" s="13"/>
      <c r="AA177" s="13"/>
      <c r="AB177" s="13"/>
      <c r="AC177" s="13"/>
      <c r="AD177" s="13"/>
      <c r="AE177" s="13"/>
      <c r="AT177" s="264" t="s">
        <v>205</v>
      </c>
      <c r="AU177" s="264" t="s">
        <v>90</v>
      </c>
      <c r="AV177" s="13" t="s">
        <v>90</v>
      </c>
      <c r="AW177" s="13" t="s">
        <v>5</v>
      </c>
      <c r="AX177" s="13" t="s">
        <v>88</v>
      </c>
      <c r="AY177" s="264" t="s">
        <v>192</v>
      </c>
    </row>
    <row r="178" s="2" customFormat="1" ht="24.15" customHeight="1">
      <c r="A178" s="37"/>
      <c r="B178" s="38"/>
      <c r="C178" s="233" t="s">
        <v>311</v>
      </c>
      <c r="D178" s="233" t="s">
        <v>194</v>
      </c>
      <c r="E178" s="234" t="s">
        <v>371</v>
      </c>
      <c r="F178" s="235" t="s">
        <v>372</v>
      </c>
      <c r="G178" s="236" t="s">
        <v>237</v>
      </c>
      <c r="H178" s="237">
        <v>8.0999999999999996</v>
      </c>
      <c r="I178" s="238"/>
      <c r="J178" s="238"/>
      <c r="K178" s="239">
        <f>ROUND(P178*H178,2)</f>
        <v>0</v>
      </c>
      <c r="L178" s="235" t="s">
        <v>582</v>
      </c>
      <c r="M178" s="43"/>
      <c r="N178" s="240" t="s">
        <v>1</v>
      </c>
      <c r="O178" s="241" t="s">
        <v>43</v>
      </c>
      <c r="P178" s="242">
        <f>I178+J178</f>
        <v>0</v>
      </c>
      <c r="Q178" s="242">
        <f>ROUND(I178*H178,2)</f>
        <v>0</v>
      </c>
      <c r="R178" s="242">
        <f>ROUND(J178*H178,2)</f>
        <v>0</v>
      </c>
      <c r="S178" s="90"/>
      <c r="T178" s="243">
        <f>S178*H178</f>
        <v>0</v>
      </c>
      <c r="U178" s="243">
        <v>0.00014999999999999999</v>
      </c>
      <c r="V178" s="243">
        <f>U178*H178</f>
        <v>0.0012149999999999999</v>
      </c>
      <c r="W178" s="243">
        <v>0</v>
      </c>
      <c r="X178" s="244">
        <f>W178*H178</f>
        <v>0</v>
      </c>
      <c r="Y178" s="37"/>
      <c r="Z178" s="37"/>
      <c r="AA178" s="37"/>
      <c r="AB178" s="37"/>
      <c r="AC178" s="37"/>
      <c r="AD178" s="37"/>
      <c r="AE178" s="37"/>
      <c r="AR178" s="245" t="s">
        <v>287</v>
      </c>
      <c r="AT178" s="245" t="s">
        <v>194</v>
      </c>
      <c r="AU178" s="245" t="s">
        <v>90</v>
      </c>
      <c r="AY178" s="16" t="s">
        <v>192</v>
      </c>
      <c r="BE178" s="246">
        <f>IF(O178="základní",K178,0)</f>
        <v>0</v>
      </c>
      <c r="BF178" s="246">
        <f>IF(O178="snížená",K178,0)</f>
        <v>0</v>
      </c>
      <c r="BG178" s="246">
        <f>IF(O178="zákl. přenesená",K178,0)</f>
        <v>0</v>
      </c>
      <c r="BH178" s="246">
        <f>IF(O178="sníž. přenesená",K178,0)</f>
        <v>0</v>
      </c>
      <c r="BI178" s="246">
        <f>IF(O178="nulová",K178,0)</f>
        <v>0</v>
      </c>
      <c r="BJ178" s="16" t="s">
        <v>88</v>
      </c>
      <c r="BK178" s="246">
        <f>ROUND(P178*H178,2)</f>
        <v>0</v>
      </c>
      <c r="BL178" s="16" t="s">
        <v>287</v>
      </c>
      <c r="BM178" s="245" t="s">
        <v>629</v>
      </c>
    </row>
    <row r="179" s="2" customFormat="1">
      <c r="A179" s="37"/>
      <c r="B179" s="38"/>
      <c r="C179" s="39"/>
      <c r="D179" s="247" t="s">
        <v>201</v>
      </c>
      <c r="E179" s="39"/>
      <c r="F179" s="248" t="s">
        <v>630</v>
      </c>
      <c r="G179" s="39"/>
      <c r="H179" s="39"/>
      <c r="I179" s="249"/>
      <c r="J179" s="249"/>
      <c r="K179" s="39"/>
      <c r="L179" s="39"/>
      <c r="M179" s="43"/>
      <c r="N179" s="250"/>
      <c r="O179" s="251"/>
      <c r="P179" s="90"/>
      <c r="Q179" s="90"/>
      <c r="R179" s="90"/>
      <c r="S179" s="90"/>
      <c r="T179" s="90"/>
      <c r="U179" s="90"/>
      <c r="V179" s="90"/>
      <c r="W179" s="90"/>
      <c r="X179" s="91"/>
      <c r="Y179" s="37"/>
      <c r="Z179" s="37"/>
      <c r="AA179" s="37"/>
      <c r="AB179" s="37"/>
      <c r="AC179" s="37"/>
      <c r="AD179" s="37"/>
      <c r="AE179" s="37"/>
      <c r="AT179" s="16" t="s">
        <v>201</v>
      </c>
      <c r="AU179" s="16" t="s">
        <v>90</v>
      </c>
    </row>
    <row r="180" s="13" customFormat="1">
      <c r="A180" s="13"/>
      <c r="B180" s="254"/>
      <c r="C180" s="255"/>
      <c r="D180" s="252" t="s">
        <v>205</v>
      </c>
      <c r="E180" s="256" t="s">
        <v>1</v>
      </c>
      <c r="F180" s="257" t="s">
        <v>626</v>
      </c>
      <c r="G180" s="255"/>
      <c r="H180" s="258">
        <v>8.0999999999999996</v>
      </c>
      <c r="I180" s="259"/>
      <c r="J180" s="259"/>
      <c r="K180" s="255"/>
      <c r="L180" s="255"/>
      <c r="M180" s="260"/>
      <c r="N180" s="290"/>
      <c r="O180" s="291"/>
      <c r="P180" s="291"/>
      <c r="Q180" s="291"/>
      <c r="R180" s="291"/>
      <c r="S180" s="291"/>
      <c r="T180" s="291"/>
      <c r="U180" s="291"/>
      <c r="V180" s="291"/>
      <c r="W180" s="291"/>
      <c r="X180" s="292"/>
      <c r="Y180" s="13"/>
      <c r="Z180" s="13"/>
      <c r="AA180" s="13"/>
      <c r="AB180" s="13"/>
      <c r="AC180" s="13"/>
      <c r="AD180" s="13"/>
      <c r="AE180" s="13"/>
      <c r="AT180" s="264" t="s">
        <v>205</v>
      </c>
      <c r="AU180" s="264" t="s">
        <v>90</v>
      </c>
      <c r="AV180" s="13" t="s">
        <v>90</v>
      </c>
      <c r="AW180" s="13" t="s">
        <v>5</v>
      </c>
      <c r="AX180" s="13" t="s">
        <v>88</v>
      </c>
      <c r="AY180" s="264" t="s">
        <v>192</v>
      </c>
    </row>
    <row r="181" s="2" customFormat="1" ht="6.96" customHeight="1">
      <c r="A181" s="37"/>
      <c r="B181" s="65"/>
      <c r="C181" s="66"/>
      <c r="D181" s="66"/>
      <c r="E181" s="66"/>
      <c r="F181" s="66"/>
      <c r="G181" s="66"/>
      <c r="H181" s="66"/>
      <c r="I181" s="66"/>
      <c r="J181" s="66"/>
      <c r="K181" s="66"/>
      <c r="L181" s="66"/>
      <c r="M181" s="43"/>
      <c r="N181" s="37"/>
      <c r="P181" s="37"/>
      <c r="Q181" s="37"/>
      <c r="R181" s="37"/>
      <c r="S181" s="37"/>
      <c r="T181" s="37"/>
      <c r="U181" s="37"/>
      <c r="V181" s="37"/>
      <c r="W181" s="37"/>
      <c r="X181" s="37"/>
      <c r="Y181" s="37"/>
      <c r="Z181" s="37"/>
      <c r="AA181" s="37"/>
      <c r="AB181" s="37"/>
      <c r="AC181" s="37"/>
      <c r="AD181" s="37"/>
      <c r="AE181" s="37"/>
    </row>
  </sheetData>
  <sheetProtection sheet="1" autoFilter="0" formatColumns="0" formatRows="0" objects="1" scenarios="1" spinCount="100000" saltValue="T12rtCg88uZ0Alwmp1cgGlbhJ4Chpe0MufagtsPOI8HEp6WVuC1VrJQrq2h4KEFvbZHeazfZjBem4blYotYlgQ==" hashValue="Wn7m7cc3FK0cqX3h4z6XSUWmdqP5ym+Abw/p9hKq/TI8sJ4kuV/FEhl1GYduR2K2HVQEJBMCODCYyuN9UbJvKg==" algorithmName="SHA-512" password="CC35"/>
  <autoFilter ref="C126:L180"/>
  <mergeCells count="12">
    <mergeCell ref="E7:H7"/>
    <mergeCell ref="E9:H9"/>
    <mergeCell ref="E11:H11"/>
    <mergeCell ref="E20:H20"/>
    <mergeCell ref="E29:H29"/>
    <mergeCell ref="E85:H85"/>
    <mergeCell ref="E87:H87"/>
    <mergeCell ref="E89:H89"/>
    <mergeCell ref="E115:H115"/>
    <mergeCell ref="E117:H117"/>
    <mergeCell ref="E119:H119"/>
    <mergeCell ref="M2:Z2"/>
  </mergeCells>
  <hyperlinks>
    <hyperlink ref="F131" r:id="rId1" display="https://podminky.urs.cz/item/CS_URS_2025_01/122251101"/>
    <hyperlink ref="F135" r:id="rId2" display="https://podminky.urs.cz/item/CS_URS_2025_01/162251102"/>
    <hyperlink ref="F140" r:id="rId3" display="https://podminky.urs.cz/item/CS_URS_2025_01/271532212"/>
    <hyperlink ref="F144" r:id="rId4" display="https://podminky.urs.cz/item/CS_URS_2025_01/275313611"/>
    <hyperlink ref="F149" r:id="rId5" display="https://podminky.urs.cz/item/CS_URS_2025_01/998011001"/>
    <hyperlink ref="F152" r:id="rId6" display="https://podminky.urs.cz/item/CS_URS_2025_01/998011016"/>
    <hyperlink ref="F157" r:id="rId7" display="https://podminky.urs.cz/item/CS_URS_2025_01/762713121"/>
    <hyperlink ref="F168" r:id="rId8" display="https://podminky.urs.cz/item/CS_URS_2025_01/998762101"/>
    <hyperlink ref="F172" r:id="rId9" display="https://podminky.urs.cz/item/CS_URS_2025_01/783201201"/>
    <hyperlink ref="F175" r:id="rId10" display="https://podminky.urs.cz/item/CS_URS_2025_01/783223021R"/>
    <hyperlink ref="F179" r:id="rId11" display="https://podminky.urs.cz/item/CS_URS_2025_01/783268111"/>
  </hyperlinks>
  <pageMargins left="0.39375" right="0.39375" top="0.39375" bottom="0.39375" header="0" footer="0"/>
  <pageSetup paperSize="9" orientation="portrait" blackAndWhite="1" fitToHeight="100"/>
  <headerFooter>
    <oddFooter>&amp;CStrana &amp;P z &amp;N</oddFooter>
  </headerFooter>
  <drawing r:id="rId12"/>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113</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580</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631</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ROUND(K125,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ROUND((SUM(BE125:BE168)),  2)</f>
        <v>0</v>
      </c>
      <c r="G37" s="37"/>
      <c r="H37" s="37"/>
      <c r="I37" s="169">
        <v>0.20999999999999999</v>
      </c>
      <c r="J37" s="37"/>
      <c r="K37" s="164">
        <f>ROUND(((SUM(BE125:BE168))*I37),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ROUND((SUM(BF125:BF168)),  2)</f>
        <v>0</v>
      </c>
      <c r="G38" s="37"/>
      <c r="H38" s="37"/>
      <c r="I38" s="169">
        <v>0.12</v>
      </c>
      <c r="J38" s="37"/>
      <c r="K38" s="164">
        <f>ROUND(((SUM(BF125:BF168))*I38),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ROUND((SUM(BG125:BG168)),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ROUND((SUM(BH125:BH168)),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ROUND((SUM(BI125:BI168)),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580</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07.04 - Konstrukce na popínavky B</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Q125</f>
        <v>0</v>
      </c>
      <c r="J98" s="109">
        <f>R125</f>
        <v>0</v>
      </c>
      <c r="K98" s="109">
        <f>K125</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Q126</f>
        <v>0</v>
      </c>
      <c r="J99" s="197">
        <f>R126</f>
        <v>0</v>
      </c>
      <c r="K99" s="197">
        <f>K126</f>
        <v>0</v>
      </c>
      <c r="L99" s="194"/>
      <c r="M99" s="198"/>
      <c r="S99" s="9"/>
      <c r="T99" s="9"/>
      <c r="U99" s="9"/>
      <c r="V99" s="9"/>
      <c r="W99" s="9"/>
      <c r="X99" s="9"/>
      <c r="Y99" s="9"/>
      <c r="Z99" s="9"/>
      <c r="AA99" s="9"/>
      <c r="AB99" s="9"/>
      <c r="AC99" s="9"/>
      <c r="AD99" s="9"/>
      <c r="AE99" s="9"/>
    </row>
    <row r="100" s="10" customFormat="1" ht="19.92" customHeight="1">
      <c r="A100" s="10"/>
      <c r="B100" s="199"/>
      <c r="C100" s="135"/>
      <c r="D100" s="200" t="s">
        <v>443</v>
      </c>
      <c r="E100" s="201"/>
      <c r="F100" s="201"/>
      <c r="G100" s="201"/>
      <c r="H100" s="201"/>
      <c r="I100" s="202">
        <f>Q127</f>
        <v>0</v>
      </c>
      <c r="J100" s="202">
        <f>R127</f>
        <v>0</v>
      </c>
      <c r="K100" s="202">
        <f>K127</f>
        <v>0</v>
      </c>
      <c r="L100" s="135"/>
      <c r="M100" s="203"/>
      <c r="S100" s="10"/>
      <c r="T100" s="10"/>
      <c r="U100" s="10"/>
      <c r="V100" s="10"/>
      <c r="W100" s="10"/>
      <c r="X100" s="10"/>
      <c r="Y100" s="10"/>
      <c r="Z100" s="10"/>
      <c r="AA100" s="10"/>
      <c r="AB100" s="10"/>
      <c r="AC100" s="10"/>
      <c r="AD100" s="10"/>
      <c r="AE100" s="10"/>
    </row>
    <row r="101" s="9" customFormat="1" ht="24.96" customHeight="1">
      <c r="A101" s="9"/>
      <c r="B101" s="193"/>
      <c r="C101" s="194"/>
      <c r="D101" s="195" t="s">
        <v>168</v>
      </c>
      <c r="E101" s="196"/>
      <c r="F101" s="196"/>
      <c r="G101" s="196"/>
      <c r="H101" s="196"/>
      <c r="I101" s="197">
        <f>Q132</f>
        <v>0</v>
      </c>
      <c r="J101" s="197">
        <f>R132</f>
        <v>0</v>
      </c>
      <c r="K101" s="197">
        <f>K132</f>
        <v>0</v>
      </c>
      <c r="L101" s="194"/>
      <c r="M101" s="198"/>
      <c r="S101" s="9"/>
      <c r="T101" s="9"/>
      <c r="U101" s="9"/>
      <c r="V101" s="9"/>
      <c r="W101" s="9"/>
      <c r="X101" s="9"/>
      <c r="Y101" s="9"/>
      <c r="Z101" s="9"/>
      <c r="AA101" s="9"/>
      <c r="AB101" s="9"/>
      <c r="AC101" s="9"/>
      <c r="AD101" s="9"/>
      <c r="AE101" s="9"/>
    </row>
    <row r="102" s="10" customFormat="1" ht="19.92" customHeight="1">
      <c r="A102" s="10"/>
      <c r="B102" s="199"/>
      <c r="C102" s="135"/>
      <c r="D102" s="200" t="s">
        <v>169</v>
      </c>
      <c r="E102" s="201"/>
      <c r="F102" s="201"/>
      <c r="G102" s="201"/>
      <c r="H102" s="201"/>
      <c r="I102" s="202">
        <f>Q133</f>
        <v>0</v>
      </c>
      <c r="J102" s="202">
        <f>R133</f>
        <v>0</v>
      </c>
      <c r="K102" s="202">
        <f>K133</f>
        <v>0</v>
      </c>
      <c r="L102" s="135"/>
      <c r="M102" s="203"/>
      <c r="S102" s="10"/>
      <c r="T102" s="10"/>
      <c r="U102" s="10"/>
      <c r="V102" s="10"/>
      <c r="W102" s="10"/>
      <c r="X102" s="10"/>
      <c r="Y102" s="10"/>
      <c r="Z102" s="10"/>
      <c r="AA102" s="10"/>
      <c r="AB102" s="10"/>
      <c r="AC102" s="10"/>
      <c r="AD102" s="10"/>
      <c r="AE102" s="10"/>
    </row>
    <row r="103" s="10" customFormat="1" ht="19.92" customHeight="1">
      <c r="A103" s="10"/>
      <c r="B103" s="199"/>
      <c r="C103" s="135"/>
      <c r="D103" s="200" t="s">
        <v>170</v>
      </c>
      <c r="E103" s="201"/>
      <c r="F103" s="201"/>
      <c r="G103" s="201"/>
      <c r="H103" s="201"/>
      <c r="I103" s="202">
        <f>Q148</f>
        <v>0</v>
      </c>
      <c r="J103" s="202">
        <f>R148</f>
        <v>0</v>
      </c>
      <c r="K103" s="202">
        <f>K148</f>
        <v>0</v>
      </c>
      <c r="L103" s="135"/>
      <c r="M103" s="203"/>
      <c r="S103" s="10"/>
      <c r="T103" s="10"/>
      <c r="U103" s="10"/>
      <c r="V103" s="10"/>
      <c r="W103" s="10"/>
      <c r="X103" s="10"/>
      <c r="Y103" s="10"/>
      <c r="Z103" s="10"/>
      <c r="AA103" s="10"/>
      <c r="AB103" s="10"/>
      <c r="AC103" s="10"/>
      <c r="AD103" s="10"/>
      <c r="AE103" s="10"/>
    </row>
    <row r="104" s="2" customFormat="1" ht="21.84" customHeight="1">
      <c r="A104" s="37"/>
      <c r="B104" s="38"/>
      <c r="C104" s="39"/>
      <c r="D104" s="39"/>
      <c r="E104" s="39"/>
      <c r="F104" s="39"/>
      <c r="G104" s="39"/>
      <c r="H104" s="39"/>
      <c r="I104" s="39"/>
      <c r="J104" s="39"/>
      <c r="K104" s="39"/>
      <c r="L104" s="39"/>
      <c r="M104" s="62"/>
      <c r="S104" s="37"/>
      <c r="T104" s="37"/>
      <c r="U104" s="37"/>
      <c r="V104" s="37"/>
      <c r="W104" s="37"/>
      <c r="X104" s="37"/>
      <c r="Y104" s="37"/>
      <c r="Z104" s="37"/>
      <c r="AA104" s="37"/>
      <c r="AB104" s="37"/>
      <c r="AC104" s="37"/>
      <c r="AD104" s="37"/>
      <c r="AE104" s="37"/>
    </row>
    <row r="105" s="2" customFormat="1" ht="6.96" customHeight="1">
      <c r="A105" s="37"/>
      <c r="B105" s="65"/>
      <c r="C105" s="66"/>
      <c r="D105" s="66"/>
      <c r="E105" s="66"/>
      <c r="F105" s="66"/>
      <c r="G105" s="66"/>
      <c r="H105" s="66"/>
      <c r="I105" s="66"/>
      <c r="J105" s="66"/>
      <c r="K105" s="66"/>
      <c r="L105" s="66"/>
      <c r="M105" s="62"/>
      <c r="S105" s="37"/>
      <c r="T105" s="37"/>
      <c r="U105" s="37"/>
      <c r="V105" s="37"/>
      <c r="W105" s="37"/>
      <c r="X105" s="37"/>
      <c r="Y105" s="37"/>
      <c r="Z105" s="37"/>
      <c r="AA105" s="37"/>
      <c r="AB105" s="37"/>
      <c r="AC105" s="37"/>
      <c r="AD105" s="37"/>
      <c r="AE105" s="37"/>
    </row>
    <row r="109" s="2" customFormat="1" ht="6.96" customHeight="1">
      <c r="A109" s="37"/>
      <c r="B109" s="67"/>
      <c r="C109" s="68"/>
      <c r="D109" s="68"/>
      <c r="E109" s="68"/>
      <c r="F109" s="68"/>
      <c r="G109" s="68"/>
      <c r="H109" s="68"/>
      <c r="I109" s="68"/>
      <c r="J109" s="68"/>
      <c r="K109" s="68"/>
      <c r="L109" s="68"/>
      <c r="M109" s="62"/>
      <c r="S109" s="37"/>
      <c r="T109" s="37"/>
      <c r="U109" s="37"/>
      <c r="V109" s="37"/>
      <c r="W109" s="37"/>
      <c r="X109" s="37"/>
      <c r="Y109" s="37"/>
      <c r="Z109" s="37"/>
      <c r="AA109" s="37"/>
      <c r="AB109" s="37"/>
      <c r="AC109" s="37"/>
      <c r="AD109" s="37"/>
      <c r="AE109" s="37"/>
    </row>
    <row r="110" s="2" customFormat="1" ht="24.96" customHeight="1">
      <c r="A110" s="37"/>
      <c r="B110" s="38"/>
      <c r="C110" s="22" t="s">
        <v>173</v>
      </c>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6.96" customHeight="1">
      <c r="A111" s="37"/>
      <c r="B111" s="38"/>
      <c r="C111" s="39"/>
      <c r="D111" s="39"/>
      <c r="E111" s="39"/>
      <c r="F111" s="39"/>
      <c r="G111" s="39"/>
      <c r="H111" s="39"/>
      <c r="I111" s="39"/>
      <c r="J111" s="39"/>
      <c r="K111" s="39"/>
      <c r="L111" s="39"/>
      <c r="M111" s="62"/>
      <c r="S111" s="37"/>
      <c r="T111" s="37"/>
      <c r="U111" s="37"/>
      <c r="V111" s="37"/>
      <c r="W111" s="37"/>
      <c r="X111" s="37"/>
      <c r="Y111" s="37"/>
      <c r="Z111" s="37"/>
      <c r="AA111" s="37"/>
      <c r="AB111" s="37"/>
      <c r="AC111" s="37"/>
      <c r="AD111" s="37"/>
      <c r="AE111" s="37"/>
    </row>
    <row r="112" s="2" customFormat="1" ht="12" customHeight="1">
      <c r="A112" s="37"/>
      <c r="B112" s="38"/>
      <c r="C112" s="31" t="s">
        <v>17</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26.25" customHeight="1">
      <c r="A113" s="37"/>
      <c r="B113" s="38"/>
      <c r="C113" s="39"/>
      <c r="D113" s="39"/>
      <c r="E113" s="188" t="str">
        <f>E7</f>
        <v>MŠ Sluníčko - projekt úpravy zahrady pro děti s poruchou autistického spektra</v>
      </c>
      <c r="F113" s="31"/>
      <c r="G113" s="31"/>
      <c r="H113" s="31"/>
      <c r="I113" s="39"/>
      <c r="J113" s="39"/>
      <c r="K113" s="39"/>
      <c r="L113" s="39"/>
      <c r="M113" s="62"/>
      <c r="S113" s="37"/>
      <c r="T113" s="37"/>
      <c r="U113" s="37"/>
      <c r="V113" s="37"/>
      <c r="W113" s="37"/>
      <c r="X113" s="37"/>
      <c r="Y113" s="37"/>
      <c r="Z113" s="37"/>
      <c r="AA113" s="37"/>
      <c r="AB113" s="37"/>
      <c r="AC113" s="37"/>
      <c r="AD113" s="37"/>
      <c r="AE113" s="37"/>
    </row>
    <row r="114" s="1" customFormat="1" ht="12" customHeight="1">
      <c r="B114" s="20"/>
      <c r="C114" s="31" t="s">
        <v>151</v>
      </c>
      <c r="D114" s="21"/>
      <c r="E114" s="21"/>
      <c r="F114" s="21"/>
      <c r="G114" s="21"/>
      <c r="H114" s="21"/>
      <c r="I114" s="21"/>
      <c r="J114" s="21"/>
      <c r="K114" s="21"/>
      <c r="L114" s="21"/>
      <c r="M114" s="19"/>
    </row>
    <row r="115" s="2" customFormat="1" ht="16.5" customHeight="1">
      <c r="A115" s="37"/>
      <c r="B115" s="38"/>
      <c r="C115" s="39"/>
      <c r="D115" s="39"/>
      <c r="E115" s="188" t="s">
        <v>580</v>
      </c>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12" customHeight="1">
      <c r="A116" s="37"/>
      <c r="B116" s="38"/>
      <c r="C116" s="31" t="s">
        <v>441</v>
      </c>
      <c r="D116" s="39"/>
      <c r="E116" s="39"/>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16.5" customHeight="1">
      <c r="A117" s="37"/>
      <c r="B117" s="38"/>
      <c r="C117" s="39"/>
      <c r="D117" s="39"/>
      <c r="E117" s="75" t="str">
        <f>E11</f>
        <v>07.04 - Konstrukce na popínavky B</v>
      </c>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6.96" customHeight="1">
      <c r="A118" s="37"/>
      <c r="B118" s="38"/>
      <c r="C118" s="39"/>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2" customHeight="1">
      <c r="A119" s="37"/>
      <c r="B119" s="38"/>
      <c r="C119" s="31" t="s">
        <v>21</v>
      </c>
      <c r="D119" s="39"/>
      <c r="E119" s="39"/>
      <c r="F119" s="26" t="str">
        <f>F14</f>
        <v>Roudnice nad Labem</v>
      </c>
      <c r="G119" s="39"/>
      <c r="H119" s="39"/>
      <c r="I119" s="31" t="s">
        <v>23</v>
      </c>
      <c r="J119" s="78" t="str">
        <f>IF(J14="","",J14)</f>
        <v>28. 8. 2024</v>
      </c>
      <c r="K119" s="39"/>
      <c r="L119" s="39"/>
      <c r="M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25.65" customHeight="1">
      <c r="A121" s="37"/>
      <c r="B121" s="38"/>
      <c r="C121" s="31" t="s">
        <v>25</v>
      </c>
      <c r="D121" s="39"/>
      <c r="E121" s="39"/>
      <c r="F121" s="26" t="str">
        <f>E17</f>
        <v>MŠ Sluníčko</v>
      </c>
      <c r="G121" s="39"/>
      <c r="H121" s="39"/>
      <c r="I121" s="31" t="s">
        <v>32</v>
      </c>
      <c r="J121" s="35" t="str">
        <f>E23</f>
        <v>Ing. Tomáš Prinz, DiS.</v>
      </c>
      <c r="K121" s="39"/>
      <c r="L121" s="39"/>
      <c r="M121" s="62"/>
      <c r="S121" s="37"/>
      <c r="T121" s="37"/>
      <c r="U121" s="37"/>
      <c r="V121" s="37"/>
      <c r="W121" s="37"/>
      <c r="X121" s="37"/>
      <c r="Y121" s="37"/>
      <c r="Z121" s="37"/>
      <c r="AA121" s="37"/>
      <c r="AB121" s="37"/>
      <c r="AC121" s="37"/>
      <c r="AD121" s="37"/>
      <c r="AE121" s="37"/>
    </row>
    <row r="122" s="2" customFormat="1" ht="15.15" customHeight="1">
      <c r="A122" s="37"/>
      <c r="B122" s="38"/>
      <c r="C122" s="31" t="s">
        <v>30</v>
      </c>
      <c r="D122" s="39"/>
      <c r="E122" s="39"/>
      <c r="F122" s="26" t="str">
        <f>IF(E20="","",E20)</f>
        <v>Vyplň údaj</v>
      </c>
      <c r="G122" s="39"/>
      <c r="H122" s="39"/>
      <c r="I122" s="31" t="s">
        <v>35</v>
      </c>
      <c r="J122" s="35" t="str">
        <f>E26</f>
        <v xml:space="preserve"> </v>
      </c>
      <c r="K122" s="39"/>
      <c r="L122" s="39"/>
      <c r="M122" s="62"/>
      <c r="S122" s="37"/>
      <c r="T122" s="37"/>
      <c r="U122" s="37"/>
      <c r="V122" s="37"/>
      <c r="W122" s="37"/>
      <c r="X122" s="37"/>
      <c r="Y122" s="37"/>
      <c r="Z122" s="37"/>
      <c r="AA122" s="37"/>
      <c r="AB122" s="37"/>
      <c r="AC122" s="37"/>
      <c r="AD122" s="37"/>
      <c r="AE122" s="37"/>
    </row>
    <row r="123" s="2" customFormat="1" ht="10.32" customHeight="1">
      <c r="A123" s="37"/>
      <c r="B123" s="38"/>
      <c r="C123" s="39"/>
      <c r="D123" s="39"/>
      <c r="E123" s="39"/>
      <c r="F123" s="39"/>
      <c r="G123" s="39"/>
      <c r="H123" s="39"/>
      <c r="I123" s="39"/>
      <c r="J123" s="39"/>
      <c r="K123" s="39"/>
      <c r="L123" s="39"/>
      <c r="M123" s="62"/>
      <c r="S123" s="37"/>
      <c r="T123" s="37"/>
      <c r="U123" s="37"/>
      <c r="V123" s="37"/>
      <c r="W123" s="37"/>
      <c r="X123" s="37"/>
      <c r="Y123" s="37"/>
      <c r="Z123" s="37"/>
      <c r="AA123" s="37"/>
      <c r="AB123" s="37"/>
      <c r="AC123" s="37"/>
      <c r="AD123" s="37"/>
      <c r="AE123" s="37"/>
    </row>
    <row r="124" s="11" customFormat="1" ht="29.28" customHeight="1">
      <c r="A124" s="204"/>
      <c r="B124" s="205"/>
      <c r="C124" s="206" t="s">
        <v>174</v>
      </c>
      <c r="D124" s="207" t="s">
        <v>63</v>
      </c>
      <c r="E124" s="207" t="s">
        <v>59</v>
      </c>
      <c r="F124" s="207" t="s">
        <v>60</v>
      </c>
      <c r="G124" s="207" t="s">
        <v>175</v>
      </c>
      <c r="H124" s="207" t="s">
        <v>176</v>
      </c>
      <c r="I124" s="207" t="s">
        <v>177</v>
      </c>
      <c r="J124" s="207" t="s">
        <v>178</v>
      </c>
      <c r="K124" s="207" t="s">
        <v>160</v>
      </c>
      <c r="L124" s="208" t="s">
        <v>179</v>
      </c>
      <c r="M124" s="209"/>
      <c r="N124" s="99" t="s">
        <v>1</v>
      </c>
      <c r="O124" s="100" t="s">
        <v>42</v>
      </c>
      <c r="P124" s="100" t="s">
        <v>180</v>
      </c>
      <c r="Q124" s="100" t="s">
        <v>181</v>
      </c>
      <c r="R124" s="100" t="s">
        <v>182</v>
      </c>
      <c r="S124" s="100" t="s">
        <v>183</v>
      </c>
      <c r="T124" s="100" t="s">
        <v>184</v>
      </c>
      <c r="U124" s="100" t="s">
        <v>185</v>
      </c>
      <c r="V124" s="100" t="s">
        <v>186</v>
      </c>
      <c r="W124" s="100" t="s">
        <v>187</v>
      </c>
      <c r="X124" s="101" t="s">
        <v>188</v>
      </c>
      <c r="Y124" s="204"/>
      <c r="Z124" s="204"/>
      <c r="AA124" s="204"/>
      <c r="AB124" s="204"/>
      <c r="AC124" s="204"/>
      <c r="AD124" s="204"/>
      <c r="AE124" s="204"/>
    </row>
    <row r="125" s="2" customFormat="1" ht="22.8" customHeight="1">
      <c r="A125" s="37"/>
      <c r="B125" s="38"/>
      <c r="C125" s="106" t="s">
        <v>189</v>
      </c>
      <c r="D125" s="39"/>
      <c r="E125" s="39"/>
      <c r="F125" s="39"/>
      <c r="G125" s="39"/>
      <c r="H125" s="39"/>
      <c r="I125" s="39"/>
      <c r="J125" s="39"/>
      <c r="K125" s="210">
        <f>BK125</f>
        <v>0</v>
      </c>
      <c r="L125" s="39"/>
      <c r="M125" s="43"/>
      <c r="N125" s="102"/>
      <c r="O125" s="211"/>
      <c r="P125" s="103"/>
      <c r="Q125" s="212">
        <f>Q126+Q132</f>
        <v>0</v>
      </c>
      <c r="R125" s="212">
        <f>R126+R132</f>
        <v>0</v>
      </c>
      <c r="S125" s="103"/>
      <c r="T125" s="213">
        <f>T126+T132</f>
        <v>0</v>
      </c>
      <c r="U125" s="103"/>
      <c r="V125" s="213">
        <f>V126+V132</f>
        <v>0.18626645</v>
      </c>
      <c r="W125" s="103"/>
      <c r="X125" s="214">
        <f>X126+X132</f>
        <v>0</v>
      </c>
      <c r="Y125" s="37"/>
      <c r="Z125" s="37"/>
      <c r="AA125" s="37"/>
      <c r="AB125" s="37"/>
      <c r="AC125" s="37"/>
      <c r="AD125" s="37"/>
      <c r="AE125" s="37"/>
      <c r="AT125" s="16" t="s">
        <v>79</v>
      </c>
      <c r="AU125" s="16" t="s">
        <v>162</v>
      </c>
      <c r="BK125" s="215">
        <f>BK126+BK132</f>
        <v>0</v>
      </c>
    </row>
    <row r="126" s="12" customFormat="1" ht="25.92" customHeight="1">
      <c r="A126" s="12"/>
      <c r="B126" s="216"/>
      <c r="C126" s="217"/>
      <c r="D126" s="218" t="s">
        <v>79</v>
      </c>
      <c r="E126" s="219" t="s">
        <v>190</v>
      </c>
      <c r="F126" s="219" t="s">
        <v>191</v>
      </c>
      <c r="G126" s="217"/>
      <c r="H126" s="217"/>
      <c r="I126" s="220"/>
      <c r="J126" s="220"/>
      <c r="K126" s="221">
        <f>BK126</f>
        <v>0</v>
      </c>
      <c r="L126" s="217"/>
      <c r="M126" s="222"/>
      <c r="N126" s="223"/>
      <c r="O126" s="224"/>
      <c r="P126" s="224"/>
      <c r="Q126" s="225">
        <f>Q127</f>
        <v>0</v>
      </c>
      <c r="R126" s="225">
        <f>R127</f>
        <v>0</v>
      </c>
      <c r="S126" s="224"/>
      <c r="T126" s="226">
        <f>T127</f>
        <v>0</v>
      </c>
      <c r="U126" s="224"/>
      <c r="V126" s="226">
        <f>V127</f>
        <v>0.0012000000000000001</v>
      </c>
      <c r="W126" s="224"/>
      <c r="X126" s="227">
        <f>X127</f>
        <v>0</v>
      </c>
      <c r="Y126" s="12"/>
      <c r="Z126" s="12"/>
      <c r="AA126" s="12"/>
      <c r="AB126" s="12"/>
      <c r="AC126" s="12"/>
      <c r="AD126" s="12"/>
      <c r="AE126" s="12"/>
      <c r="AR126" s="228" t="s">
        <v>88</v>
      </c>
      <c r="AT126" s="229" t="s">
        <v>79</v>
      </c>
      <c r="AU126" s="229" t="s">
        <v>80</v>
      </c>
      <c r="AY126" s="228" t="s">
        <v>192</v>
      </c>
      <c r="BK126" s="230">
        <f>BK127</f>
        <v>0</v>
      </c>
    </row>
    <row r="127" s="12" customFormat="1" ht="22.8" customHeight="1">
      <c r="A127" s="12"/>
      <c r="B127" s="216"/>
      <c r="C127" s="217"/>
      <c r="D127" s="218" t="s">
        <v>79</v>
      </c>
      <c r="E127" s="231" t="s">
        <v>254</v>
      </c>
      <c r="F127" s="231" t="s">
        <v>485</v>
      </c>
      <c r="G127" s="217"/>
      <c r="H127" s="217"/>
      <c r="I127" s="220"/>
      <c r="J127" s="220"/>
      <c r="K127" s="232">
        <f>BK127</f>
        <v>0</v>
      </c>
      <c r="L127" s="217"/>
      <c r="M127" s="222"/>
      <c r="N127" s="223"/>
      <c r="O127" s="224"/>
      <c r="P127" s="224"/>
      <c r="Q127" s="225">
        <f>SUM(Q128:Q131)</f>
        <v>0</v>
      </c>
      <c r="R127" s="225">
        <f>SUM(R128:R131)</f>
        <v>0</v>
      </c>
      <c r="S127" s="224"/>
      <c r="T127" s="226">
        <f>SUM(T128:T131)</f>
        <v>0</v>
      </c>
      <c r="U127" s="224"/>
      <c r="V127" s="226">
        <f>SUM(V128:V131)</f>
        <v>0.0012000000000000001</v>
      </c>
      <c r="W127" s="224"/>
      <c r="X127" s="227">
        <f>SUM(X128:X131)</f>
        <v>0</v>
      </c>
      <c r="Y127" s="12"/>
      <c r="Z127" s="12"/>
      <c r="AA127" s="12"/>
      <c r="AB127" s="12"/>
      <c r="AC127" s="12"/>
      <c r="AD127" s="12"/>
      <c r="AE127" s="12"/>
      <c r="AR127" s="228" t="s">
        <v>88</v>
      </c>
      <c r="AT127" s="229" t="s">
        <v>79</v>
      </c>
      <c r="AU127" s="229" t="s">
        <v>88</v>
      </c>
      <c r="AY127" s="228" t="s">
        <v>192</v>
      </c>
      <c r="BK127" s="230">
        <f>SUM(BK128:BK131)</f>
        <v>0</v>
      </c>
    </row>
    <row r="128" s="2" customFormat="1" ht="33" customHeight="1">
      <c r="A128" s="37"/>
      <c r="B128" s="38"/>
      <c r="C128" s="233" t="s">
        <v>88</v>
      </c>
      <c r="D128" s="233" t="s">
        <v>194</v>
      </c>
      <c r="E128" s="234" t="s">
        <v>632</v>
      </c>
      <c r="F128" s="235" t="s">
        <v>633</v>
      </c>
      <c r="G128" s="236" t="s">
        <v>314</v>
      </c>
      <c r="H128" s="237">
        <v>12</v>
      </c>
      <c r="I128" s="238"/>
      <c r="J128" s="238"/>
      <c r="K128" s="239">
        <f>ROUND(P128*H128,2)</f>
        <v>0</v>
      </c>
      <c r="L128" s="235" t="s">
        <v>582</v>
      </c>
      <c r="M128" s="43"/>
      <c r="N128" s="240" t="s">
        <v>1</v>
      </c>
      <c r="O128" s="241" t="s">
        <v>43</v>
      </c>
      <c r="P128" s="242">
        <f>I128+J128</f>
        <v>0</v>
      </c>
      <c r="Q128" s="242">
        <f>ROUND(I128*H128,2)</f>
        <v>0</v>
      </c>
      <c r="R128" s="242">
        <f>ROUND(J128*H128,2)</f>
        <v>0</v>
      </c>
      <c r="S128" s="90"/>
      <c r="T128" s="243">
        <f>S128*H128</f>
        <v>0</v>
      </c>
      <c r="U128" s="243">
        <v>0.00010000000000000001</v>
      </c>
      <c r="V128" s="243">
        <f>U128*H128</f>
        <v>0.0012000000000000001</v>
      </c>
      <c r="W128" s="243">
        <v>0</v>
      </c>
      <c r="X128" s="244">
        <f>W128*H128</f>
        <v>0</v>
      </c>
      <c r="Y128" s="37"/>
      <c r="Z128" s="37"/>
      <c r="AA128" s="37"/>
      <c r="AB128" s="37"/>
      <c r="AC128" s="37"/>
      <c r="AD128" s="37"/>
      <c r="AE128" s="37"/>
      <c r="AR128" s="245" t="s">
        <v>199</v>
      </c>
      <c r="AT128" s="245" t="s">
        <v>194</v>
      </c>
      <c r="AU128" s="245" t="s">
        <v>90</v>
      </c>
      <c r="AY128" s="16" t="s">
        <v>192</v>
      </c>
      <c r="BE128" s="246">
        <f>IF(O128="základní",K128,0)</f>
        <v>0</v>
      </c>
      <c r="BF128" s="246">
        <f>IF(O128="snížená",K128,0)</f>
        <v>0</v>
      </c>
      <c r="BG128" s="246">
        <f>IF(O128="zákl. přenesená",K128,0)</f>
        <v>0</v>
      </c>
      <c r="BH128" s="246">
        <f>IF(O128="sníž. přenesená",K128,0)</f>
        <v>0</v>
      </c>
      <c r="BI128" s="246">
        <f>IF(O128="nulová",K128,0)</f>
        <v>0</v>
      </c>
      <c r="BJ128" s="16" t="s">
        <v>88</v>
      </c>
      <c r="BK128" s="246">
        <f>ROUND(P128*H128,2)</f>
        <v>0</v>
      </c>
      <c r="BL128" s="16" t="s">
        <v>199</v>
      </c>
      <c r="BM128" s="245" t="s">
        <v>634</v>
      </c>
    </row>
    <row r="129" s="2" customFormat="1">
      <c r="A129" s="37"/>
      <c r="B129" s="38"/>
      <c r="C129" s="39"/>
      <c r="D129" s="247" t="s">
        <v>201</v>
      </c>
      <c r="E129" s="39"/>
      <c r="F129" s="248" t="s">
        <v>635</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201</v>
      </c>
      <c r="AU129" s="16" t="s">
        <v>90</v>
      </c>
    </row>
    <row r="130" s="2" customFormat="1">
      <c r="A130" s="37"/>
      <c r="B130" s="38"/>
      <c r="C130" s="39"/>
      <c r="D130" s="252" t="s">
        <v>203</v>
      </c>
      <c r="E130" s="39"/>
      <c r="F130" s="253" t="s">
        <v>636</v>
      </c>
      <c r="G130" s="39"/>
      <c r="H130" s="39"/>
      <c r="I130" s="249"/>
      <c r="J130" s="249"/>
      <c r="K130" s="39"/>
      <c r="L130" s="39"/>
      <c r="M130" s="43"/>
      <c r="N130" s="250"/>
      <c r="O130" s="251"/>
      <c r="P130" s="90"/>
      <c r="Q130" s="90"/>
      <c r="R130" s="90"/>
      <c r="S130" s="90"/>
      <c r="T130" s="90"/>
      <c r="U130" s="90"/>
      <c r="V130" s="90"/>
      <c r="W130" s="90"/>
      <c r="X130" s="91"/>
      <c r="Y130" s="37"/>
      <c r="Z130" s="37"/>
      <c r="AA130" s="37"/>
      <c r="AB130" s="37"/>
      <c r="AC130" s="37"/>
      <c r="AD130" s="37"/>
      <c r="AE130" s="37"/>
      <c r="AT130" s="16" t="s">
        <v>203</v>
      </c>
      <c r="AU130" s="16" t="s">
        <v>90</v>
      </c>
    </row>
    <row r="131" s="13" customFormat="1">
      <c r="A131" s="13"/>
      <c r="B131" s="254"/>
      <c r="C131" s="255"/>
      <c r="D131" s="252" t="s">
        <v>205</v>
      </c>
      <c r="E131" s="256" t="s">
        <v>1</v>
      </c>
      <c r="F131" s="257" t="s">
        <v>637</v>
      </c>
      <c r="G131" s="255"/>
      <c r="H131" s="258">
        <v>12</v>
      </c>
      <c r="I131" s="259"/>
      <c r="J131" s="259"/>
      <c r="K131" s="255"/>
      <c r="L131" s="255"/>
      <c r="M131" s="260"/>
      <c r="N131" s="261"/>
      <c r="O131" s="262"/>
      <c r="P131" s="262"/>
      <c r="Q131" s="262"/>
      <c r="R131" s="262"/>
      <c r="S131" s="262"/>
      <c r="T131" s="262"/>
      <c r="U131" s="262"/>
      <c r="V131" s="262"/>
      <c r="W131" s="262"/>
      <c r="X131" s="263"/>
      <c r="Y131" s="13"/>
      <c r="Z131" s="13"/>
      <c r="AA131" s="13"/>
      <c r="AB131" s="13"/>
      <c r="AC131" s="13"/>
      <c r="AD131" s="13"/>
      <c r="AE131" s="13"/>
      <c r="AT131" s="264" t="s">
        <v>205</v>
      </c>
      <c r="AU131" s="264" t="s">
        <v>90</v>
      </c>
      <c r="AV131" s="13" t="s">
        <v>90</v>
      </c>
      <c r="AW131" s="13" t="s">
        <v>5</v>
      </c>
      <c r="AX131" s="13" t="s">
        <v>88</v>
      </c>
      <c r="AY131" s="264" t="s">
        <v>192</v>
      </c>
    </row>
    <row r="132" s="12" customFormat="1" ht="25.92" customHeight="1">
      <c r="A132" s="12"/>
      <c r="B132" s="216"/>
      <c r="C132" s="217"/>
      <c r="D132" s="218" t="s">
        <v>79</v>
      </c>
      <c r="E132" s="219" t="s">
        <v>279</v>
      </c>
      <c r="F132" s="219" t="s">
        <v>280</v>
      </c>
      <c r="G132" s="217"/>
      <c r="H132" s="217"/>
      <c r="I132" s="220"/>
      <c r="J132" s="220"/>
      <c r="K132" s="221">
        <f>BK132</f>
        <v>0</v>
      </c>
      <c r="L132" s="217"/>
      <c r="M132" s="222"/>
      <c r="N132" s="223"/>
      <c r="O132" s="224"/>
      <c r="P132" s="224"/>
      <c r="Q132" s="225">
        <f>Q133+Q148</f>
        <v>0</v>
      </c>
      <c r="R132" s="225">
        <f>R133+R148</f>
        <v>0</v>
      </c>
      <c r="S132" s="224"/>
      <c r="T132" s="226">
        <f>T133+T148</f>
        <v>0</v>
      </c>
      <c r="U132" s="224"/>
      <c r="V132" s="226">
        <f>V133+V148</f>
        <v>0.18506644999999999</v>
      </c>
      <c r="W132" s="224"/>
      <c r="X132" s="227">
        <f>X133+X148</f>
        <v>0</v>
      </c>
      <c r="Y132" s="12"/>
      <c r="Z132" s="12"/>
      <c r="AA132" s="12"/>
      <c r="AB132" s="12"/>
      <c r="AC132" s="12"/>
      <c r="AD132" s="12"/>
      <c r="AE132" s="12"/>
      <c r="AR132" s="228" t="s">
        <v>90</v>
      </c>
      <c r="AT132" s="229" t="s">
        <v>79</v>
      </c>
      <c r="AU132" s="229" t="s">
        <v>80</v>
      </c>
      <c r="AY132" s="228" t="s">
        <v>192</v>
      </c>
      <c r="BK132" s="230">
        <f>BK133+BK148</f>
        <v>0</v>
      </c>
    </row>
    <row r="133" s="12" customFormat="1" ht="22.8" customHeight="1">
      <c r="A133" s="12"/>
      <c r="B133" s="216"/>
      <c r="C133" s="217"/>
      <c r="D133" s="218" t="s">
        <v>79</v>
      </c>
      <c r="E133" s="231" t="s">
        <v>281</v>
      </c>
      <c r="F133" s="231" t="s">
        <v>282</v>
      </c>
      <c r="G133" s="217"/>
      <c r="H133" s="217"/>
      <c r="I133" s="220"/>
      <c r="J133" s="220"/>
      <c r="K133" s="232">
        <f>BK133</f>
        <v>0</v>
      </c>
      <c r="L133" s="217"/>
      <c r="M133" s="222"/>
      <c r="N133" s="223"/>
      <c r="O133" s="224"/>
      <c r="P133" s="224"/>
      <c r="Q133" s="225">
        <f>SUM(Q134:Q147)</f>
        <v>0</v>
      </c>
      <c r="R133" s="225">
        <f>SUM(R134:R147)</f>
        <v>0</v>
      </c>
      <c r="S133" s="224"/>
      <c r="T133" s="226">
        <f>SUM(T134:T147)</f>
        <v>0</v>
      </c>
      <c r="U133" s="224"/>
      <c r="V133" s="226">
        <f>SUM(V134:V147)</f>
        <v>0.17899999999999999</v>
      </c>
      <c r="W133" s="224"/>
      <c r="X133" s="227">
        <f>SUM(X134:X147)</f>
        <v>0</v>
      </c>
      <c r="Y133" s="12"/>
      <c r="Z133" s="12"/>
      <c r="AA133" s="12"/>
      <c r="AB133" s="12"/>
      <c r="AC133" s="12"/>
      <c r="AD133" s="12"/>
      <c r="AE133" s="12"/>
      <c r="AR133" s="228" t="s">
        <v>90</v>
      </c>
      <c r="AT133" s="229" t="s">
        <v>79</v>
      </c>
      <c r="AU133" s="229" t="s">
        <v>88</v>
      </c>
      <c r="AY133" s="228" t="s">
        <v>192</v>
      </c>
      <c r="BK133" s="230">
        <f>SUM(BK134:BK147)</f>
        <v>0</v>
      </c>
    </row>
    <row r="134" s="2" customFormat="1" ht="37.8" customHeight="1">
      <c r="A134" s="37"/>
      <c r="B134" s="38"/>
      <c r="C134" s="233" t="s">
        <v>90</v>
      </c>
      <c r="D134" s="233" t="s">
        <v>194</v>
      </c>
      <c r="E134" s="234" t="s">
        <v>293</v>
      </c>
      <c r="F134" s="235" t="s">
        <v>294</v>
      </c>
      <c r="G134" s="236" t="s">
        <v>286</v>
      </c>
      <c r="H134" s="237">
        <v>15.9</v>
      </c>
      <c r="I134" s="238"/>
      <c r="J134" s="238"/>
      <c r="K134" s="239">
        <f>ROUND(P134*H134,2)</f>
        <v>0</v>
      </c>
      <c r="L134" s="235" t="s">
        <v>582</v>
      </c>
      <c r="M134" s="43"/>
      <c r="N134" s="240" t="s">
        <v>1</v>
      </c>
      <c r="O134" s="241" t="s">
        <v>43</v>
      </c>
      <c r="P134" s="242">
        <f>I134+J134</f>
        <v>0</v>
      </c>
      <c r="Q134" s="242">
        <f>ROUND(I134*H134,2)</f>
        <v>0</v>
      </c>
      <c r="R134" s="242">
        <f>ROUND(J134*H134,2)</f>
        <v>0</v>
      </c>
      <c r="S134" s="90"/>
      <c r="T134" s="243">
        <f>S134*H134</f>
        <v>0</v>
      </c>
      <c r="U134" s="243">
        <v>0</v>
      </c>
      <c r="V134" s="243">
        <f>U134*H134</f>
        <v>0</v>
      </c>
      <c r="W134" s="243">
        <v>0</v>
      </c>
      <c r="X134" s="244">
        <f>W134*H134</f>
        <v>0</v>
      </c>
      <c r="Y134" s="37"/>
      <c r="Z134" s="37"/>
      <c r="AA134" s="37"/>
      <c r="AB134" s="37"/>
      <c r="AC134" s="37"/>
      <c r="AD134" s="37"/>
      <c r="AE134" s="37"/>
      <c r="AR134" s="245" t="s">
        <v>287</v>
      </c>
      <c r="AT134" s="245" t="s">
        <v>194</v>
      </c>
      <c r="AU134" s="245" t="s">
        <v>90</v>
      </c>
      <c r="AY134" s="16" t="s">
        <v>192</v>
      </c>
      <c r="BE134" s="246">
        <f>IF(O134="základní",K134,0)</f>
        <v>0</v>
      </c>
      <c r="BF134" s="246">
        <f>IF(O134="snížená",K134,0)</f>
        <v>0</v>
      </c>
      <c r="BG134" s="246">
        <f>IF(O134="zákl. přenesená",K134,0)</f>
        <v>0</v>
      </c>
      <c r="BH134" s="246">
        <f>IF(O134="sníž. přenesená",K134,0)</f>
        <v>0</v>
      </c>
      <c r="BI134" s="246">
        <f>IF(O134="nulová",K134,0)</f>
        <v>0</v>
      </c>
      <c r="BJ134" s="16" t="s">
        <v>88</v>
      </c>
      <c r="BK134" s="246">
        <f>ROUND(P134*H134,2)</f>
        <v>0</v>
      </c>
      <c r="BL134" s="16" t="s">
        <v>287</v>
      </c>
      <c r="BM134" s="245" t="s">
        <v>638</v>
      </c>
    </row>
    <row r="135" s="2" customFormat="1">
      <c r="A135" s="37"/>
      <c r="B135" s="38"/>
      <c r="C135" s="39"/>
      <c r="D135" s="247" t="s">
        <v>201</v>
      </c>
      <c r="E135" s="39"/>
      <c r="F135" s="248" t="s">
        <v>639</v>
      </c>
      <c r="G135" s="39"/>
      <c r="H135" s="39"/>
      <c r="I135" s="249"/>
      <c r="J135" s="249"/>
      <c r="K135" s="39"/>
      <c r="L135" s="39"/>
      <c r="M135" s="43"/>
      <c r="N135" s="250"/>
      <c r="O135" s="251"/>
      <c r="P135" s="90"/>
      <c r="Q135" s="90"/>
      <c r="R135" s="90"/>
      <c r="S135" s="90"/>
      <c r="T135" s="90"/>
      <c r="U135" s="90"/>
      <c r="V135" s="90"/>
      <c r="W135" s="90"/>
      <c r="X135" s="91"/>
      <c r="Y135" s="37"/>
      <c r="Z135" s="37"/>
      <c r="AA135" s="37"/>
      <c r="AB135" s="37"/>
      <c r="AC135" s="37"/>
      <c r="AD135" s="37"/>
      <c r="AE135" s="37"/>
      <c r="AT135" s="16" t="s">
        <v>201</v>
      </c>
      <c r="AU135" s="16" t="s">
        <v>90</v>
      </c>
    </row>
    <row r="136" s="13" customFormat="1">
      <c r="A136" s="13"/>
      <c r="B136" s="254"/>
      <c r="C136" s="255"/>
      <c r="D136" s="252" t="s">
        <v>205</v>
      </c>
      <c r="E136" s="256" t="s">
        <v>1</v>
      </c>
      <c r="F136" s="257" t="s">
        <v>640</v>
      </c>
      <c r="G136" s="255"/>
      <c r="H136" s="258">
        <v>9.9000000000000004</v>
      </c>
      <c r="I136" s="259"/>
      <c r="J136" s="259"/>
      <c r="K136" s="255"/>
      <c r="L136" s="255"/>
      <c r="M136" s="260"/>
      <c r="N136" s="261"/>
      <c r="O136" s="262"/>
      <c r="P136" s="262"/>
      <c r="Q136" s="262"/>
      <c r="R136" s="262"/>
      <c r="S136" s="262"/>
      <c r="T136" s="262"/>
      <c r="U136" s="262"/>
      <c r="V136" s="262"/>
      <c r="W136" s="262"/>
      <c r="X136" s="263"/>
      <c r="Y136" s="13"/>
      <c r="Z136" s="13"/>
      <c r="AA136" s="13"/>
      <c r="AB136" s="13"/>
      <c r="AC136" s="13"/>
      <c r="AD136" s="13"/>
      <c r="AE136" s="13"/>
      <c r="AT136" s="264" t="s">
        <v>205</v>
      </c>
      <c r="AU136" s="264" t="s">
        <v>90</v>
      </c>
      <c r="AV136" s="13" t="s">
        <v>90</v>
      </c>
      <c r="AW136" s="13" t="s">
        <v>5</v>
      </c>
      <c r="AX136" s="13" t="s">
        <v>80</v>
      </c>
      <c r="AY136" s="264" t="s">
        <v>192</v>
      </c>
    </row>
    <row r="137" s="13" customFormat="1">
      <c r="A137" s="13"/>
      <c r="B137" s="254"/>
      <c r="C137" s="255"/>
      <c r="D137" s="252" t="s">
        <v>205</v>
      </c>
      <c r="E137" s="256" t="s">
        <v>1</v>
      </c>
      <c r="F137" s="257" t="s">
        <v>641</v>
      </c>
      <c r="G137" s="255"/>
      <c r="H137" s="258">
        <v>6</v>
      </c>
      <c r="I137" s="259"/>
      <c r="J137" s="259"/>
      <c r="K137" s="255"/>
      <c r="L137" s="255"/>
      <c r="M137" s="260"/>
      <c r="N137" s="261"/>
      <c r="O137" s="262"/>
      <c r="P137" s="262"/>
      <c r="Q137" s="262"/>
      <c r="R137" s="262"/>
      <c r="S137" s="262"/>
      <c r="T137" s="262"/>
      <c r="U137" s="262"/>
      <c r="V137" s="262"/>
      <c r="W137" s="262"/>
      <c r="X137" s="263"/>
      <c r="Y137" s="13"/>
      <c r="Z137" s="13"/>
      <c r="AA137" s="13"/>
      <c r="AB137" s="13"/>
      <c r="AC137" s="13"/>
      <c r="AD137" s="13"/>
      <c r="AE137" s="13"/>
      <c r="AT137" s="264" t="s">
        <v>205</v>
      </c>
      <c r="AU137" s="264" t="s">
        <v>90</v>
      </c>
      <c r="AV137" s="13" t="s">
        <v>90</v>
      </c>
      <c r="AW137" s="13" t="s">
        <v>5</v>
      </c>
      <c r="AX137" s="13" t="s">
        <v>80</v>
      </c>
      <c r="AY137" s="264" t="s">
        <v>192</v>
      </c>
    </row>
    <row r="138" s="14" customFormat="1">
      <c r="A138" s="14"/>
      <c r="B138" s="265"/>
      <c r="C138" s="266"/>
      <c r="D138" s="252" t="s">
        <v>205</v>
      </c>
      <c r="E138" s="267" t="s">
        <v>1</v>
      </c>
      <c r="F138" s="268" t="s">
        <v>209</v>
      </c>
      <c r="G138" s="266"/>
      <c r="H138" s="269">
        <v>15.9</v>
      </c>
      <c r="I138" s="270"/>
      <c r="J138" s="270"/>
      <c r="K138" s="266"/>
      <c r="L138" s="266"/>
      <c r="M138" s="271"/>
      <c r="N138" s="272"/>
      <c r="O138" s="273"/>
      <c r="P138" s="273"/>
      <c r="Q138" s="273"/>
      <c r="R138" s="273"/>
      <c r="S138" s="273"/>
      <c r="T138" s="273"/>
      <c r="U138" s="273"/>
      <c r="V138" s="273"/>
      <c r="W138" s="273"/>
      <c r="X138" s="274"/>
      <c r="Y138" s="14"/>
      <c r="Z138" s="14"/>
      <c r="AA138" s="14"/>
      <c r="AB138" s="14"/>
      <c r="AC138" s="14"/>
      <c r="AD138" s="14"/>
      <c r="AE138" s="14"/>
      <c r="AT138" s="275" t="s">
        <v>205</v>
      </c>
      <c r="AU138" s="275" t="s">
        <v>90</v>
      </c>
      <c r="AV138" s="14" t="s">
        <v>199</v>
      </c>
      <c r="AW138" s="14" t="s">
        <v>5</v>
      </c>
      <c r="AX138" s="14" t="s">
        <v>88</v>
      </c>
      <c r="AY138" s="275" t="s">
        <v>192</v>
      </c>
    </row>
    <row r="139" s="2" customFormat="1" ht="21.75" customHeight="1">
      <c r="A139" s="37"/>
      <c r="B139" s="38"/>
      <c r="C139" s="276" t="s">
        <v>103</v>
      </c>
      <c r="D139" s="276" t="s">
        <v>261</v>
      </c>
      <c r="E139" s="277" t="s">
        <v>331</v>
      </c>
      <c r="F139" s="278" t="s">
        <v>301</v>
      </c>
      <c r="G139" s="279" t="s">
        <v>197</v>
      </c>
      <c r="H139" s="280">
        <v>0.35799999999999998</v>
      </c>
      <c r="I139" s="281"/>
      <c r="J139" s="282"/>
      <c r="K139" s="283">
        <f>ROUND(P139*H139,2)</f>
        <v>0</v>
      </c>
      <c r="L139" s="278" t="s">
        <v>1</v>
      </c>
      <c r="M139" s="284"/>
      <c r="N139" s="285" t="s">
        <v>1</v>
      </c>
      <c r="O139" s="241" t="s">
        <v>43</v>
      </c>
      <c r="P139" s="242">
        <f>I139+J139</f>
        <v>0</v>
      </c>
      <c r="Q139" s="242">
        <f>ROUND(I139*H139,2)</f>
        <v>0</v>
      </c>
      <c r="R139" s="242">
        <f>ROUND(J139*H139,2)</f>
        <v>0</v>
      </c>
      <c r="S139" s="90"/>
      <c r="T139" s="243">
        <f>S139*H139</f>
        <v>0</v>
      </c>
      <c r="U139" s="243">
        <v>0.5</v>
      </c>
      <c r="V139" s="243">
        <f>U139*H139</f>
        <v>0.17899999999999999</v>
      </c>
      <c r="W139" s="243">
        <v>0</v>
      </c>
      <c r="X139" s="244">
        <f>W139*H139</f>
        <v>0</v>
      </c>
      <c r="Y139" s="37"/>
      <c r="Z139" s="37"/>
      <c r="AA139" s="37"/>
      <c r="AB139" s="37"/>
      <c r="AC139" s="37"/>
      <c r="AD139" s="37"/>
      <c r="AE139" s="37"/>
      <c r="AR139" s="245" t="s">
        <v>302</v>
      </c>
      <c r="AT139" s="245" t="s">
        <v>261</v>
      </c>
      <c r="AU139" s="245" t="s">
        <v>90</v>
      </c>
      <c r="AY139" s="16" t="s">
        <v>192</v>
      </c>
      <c r="BE139" s="246">
        <f>IF(O139="základní",K139,0)</f>
        <v>0</v>
      </c>
      <c r="BF139" s="246">
        <f>IF(O139="snížená",K139,0)</f>
        <v>0</v>
      </c>
      <c r="BG139" s="246">
        <f>IF(O139="zákl. přenesená",K139,0)</f>
        <v>0</v>
      </c>
      <c r="BH139" s="246">
        <f>IF(O139="sníž. přenesená",K139,0)</f>
        <v>0</v>
      </c>
      <c r="BI139" s="246">
        <f>IF(O139="nulová",K139,0)</f>
        <v>0</v>
      </c>
      <c r="BJ139" s="16" t="s">
        <v>88</v>
      </c>
      <c r="BK139" s="246">
        <f>ROUND(P139*H139,2)</f>
        <v>0</v>
      </c>
      <c r="BL139" s="16" t="s">
        <v>287</v>
      </c>
      <c r="BM139" s="245" t="s">
        <v>642</v>
      </c>
    </row>
    <row r="140" s="13" customFormat="1">
      <c r="A140" s="13"/>
      <c r="B140" s="254"/>
      <c r="C140" s="255"/>
      <c r="D140" s="252" t="s">
        <v>205</v>
      </c>
      <c r="E140" s="256" t="s">
        <v>1</v>
      </c>
      <c r="F140" s="257" t="s">
        <v>643</v>
      </c>
      <c r="G140" s="255"/>
      <c r="H140" s="258">
        <v>0.223</v>
      </c>
      <c r="I140" s="259"/>
      <c r="J140" s="259"/>
      <c r="K140" s="255"/>
      <c r="L140" s="255"/>
      <c r="M140" s="260"/>
      <c r="N140" s="261"/>
      <c r="O140" s="262"/>
      <c r="P140" s="262"/>
      <c r="Q140" s="262"/>
      <c r="R140" s="262"/>
      <c r="S140" s="262"/>
      <c r="T140" s="262"/>
      <c r="U140" s="262"/>
      <c r="V140" s="262"/>
      <c r="W140" s="262"/>
      <c r="X140" s="263"/>
      <c r="Y140" s="13"/>
      <c r="Z140" s="13"/>
      <c r="AA140" s="13"/>
      <c r="AB140" s="13"/>
      <c r="AC140" s="13"/>
      <c r="AD140" s="13"/>
      <c r="AE140" s="13"/>
      <c r="AT140" s="264" t="s">
        <v>205</v>
      </c>
      <c r="AU140" s="264" t="s">
        <v>90</v>
      </c>
      <c r="AV140" s="13" t="s">
        <v>90</v>
      </c>
      <c r="AW140" s="13" t="s">
        <v>5</v>
      </c>
      <c r="AX140" s="13" t="s">
        <v>80</v>
      </c>
      <c r="AY140" s="264" t="s">
        <v>192</v>
      </c>
    </row>
    <row r="141" s="13" customFormat="1">
      <c r="A141" s="13"/>
      <c r="B141" s="254"/>
      <c r="C141" s="255"/>
      <c r="D141" s="252" t="s">
        <v>205</v>
      </c>
      <c r="E141" s="256" t="s">
        <v>1</v>
      </c>
      <c r="F141" s="257" t="s">
        <v>644</v>
      </c>
      <c r="G141" s="255"/>
      <c r="H141" s="258">
        <v>0.13500000000000001</v>
      </c>
      <c r="I141" s="259"/>
      <c r="J141" s="259"/>
      <c r="K141" s="255"/>
      <c r="L141" s="255"/>
      <c r="M141" s="260"/>
      <c r="N141" s="261"/>
      <c r="O141" s="262"/>
      <c r="P141" s="262"/>
      <c r="Q141" s="262"/>
      <c r="R141" s="262"/>
      <c r="S141" s="262"/>
      <c r="T141" s="262"/>
      <c r="U141" s="262"/>
      <c r="V141" s="262"/>
      <c r="W141" s="262"/>
      <c r="X141" s="263"/>
      <c r="Y141" s="13"/>
      <c r="Z141" s="13"/>
      <c r="AA141" s="13"/>
      <c r="AB141" s="13"/>
      <c r="AC141" s="13"/>
      <c r="AD141" s="13"/>
      <c r="AE141" s="13"/>
      <c r="AT141" s="264" t="s">
        <v>205</v>
      </c>
      <c r="AU141" s="264" t="s">
        <v>90</v>
      </c>
      <c r="AV141" s="13" t="s">
        <v>90</v>
      </c>
      <c r="AW141" s="13" t="s">
        <v>5</v>
      </c>
      <c r="AX141" s="13" t="s">
        <v>80</v>
      </c>
      <c r="AY141" s="264" t="s">
        <v>192</v>
      </c>
    </row>
    <row r="142" s="14" customFormat="1">
      <c r="A142" s="14"/>
      <c r="B142" s="265"/>
      <c r="C142" s="266"/>
      <c r="D142" s="252" t="s">
        <v>205</v>
      </c>
      <c r="E142" s="267" t="s">
        <v>1</v>
      </c>
      <c r="F142" s="268" t="s">
        <v>209</v>
      </c>
      <c r="G142" s="266"/>
      <c r="H142" s="269">
        <v>0.35799999999999998</v>
      </c>
      <c r="I142" s="270"/>
      <c r="J142" s="270"/>
      <c r="K142" s="266"/>
      <c r="L142" s="266"/>
      <c r="M142" s="271"/>
      <c r="N142" s="272"/>
      <c r="O142" s="273"/>
      <c r="P142" s="273"/>
      <c r="Q142" s="273"/>
      <c r="R142" s="273"/>
      <c r="S142" s="273"/>
      <c r="T142" s="273"/>
      <c r="U142" s="273"/>
      <c r="V142" s="273"/>
      <c r="W142" s="273"/>
      <c r="X142" s="274"/>
      <c r="Y142" s="14"/>
      <c r="Z142" s="14"/>
      <c r="AA142" s="14"/>
      <c r="AB142" s="14"/>
      <c r="AC142" s="14"/>
      <c r="AD142" s="14"/>
      <c r="AE142" s="14"/>
      <c r="AT142" s="275" t="s">
        <v>205</v>
      </c>
      <c r="AU142" s="275" t="s">
        <v>90</v>
      </c>
      <c r="AV142" s="14" t="s">
        <v>199</v>
      </c>
      <c r="AW142" s="14" t="s">
        <v>5</v>
      </c>
      <c r="AX142" s="14" t="s">
        <v>88</v>
      </c>
      <c r="AY142" s="275" t="s">
        <v>192</v>
      </c>
    </row>
    <row r="143" s="2" customFormat="1" ht="24.15" customHeight="1">
      <c r="A143" s="37"/>
      <c r="B143" s="38"/>
      <c r="C143" s="276" t="s">
        <v>199</v>
      </c>
      <c r="D143" s="276" t="s">
        <v>261</v>
      </c>
      <c r="E143" s="277" t="s">
        <v>335</v>
      </c>
      <c r="F143" s="278" t="s">
        <v>645</v>
      </c>
      <c r="G143" s="279" t="s">
        <v>314</v>
      </c>
      <c r="H143" s="280">
        <v>6</v>
      </c>
      <c r="I143" s="281"/>
      <c r="J143" s="282"/>
      <c r="K143" s="283">
        <f>ROUND(P143*H143,2)</f>
        <v>0</v>
      </c>
      <c r="L143" s="278" t="s">
        <v>1</v>
      </c>
      <c r="M143" s="284"/>
      <c r="N143" s="285" t="s">
        <v>1</v>
      </c>
      <c r="O143" s="241" t="s">
        <v>43</v>
      </c>
      <c r="P143" s="242">
        <f>I143+J143</f>
        <v>0</v>
      </c>
      <c r="Q143" s="242">
        <f>ROUND(I143*H143,2)</f>
        <v>0</v>
      </c>
      <c r="R143" s="242">
        <f>ROUND(J143*H143,2)</f>
        <v>0</v>
      </c>
      <c r="S143" s="90"/>
      <c r="T143" s="243">
        <f>S143*H143</f>
        <v>0</v>
      </c>
      <c r="U143" s="243">
        <v>0</v>
      </c>
      <c r="V143" s="243">
        <f>U143*H143</f>
        <v>0</v>
      </c>
      <c r="W143" s="243">
        <v>0</v>
      </c>
      <c r="X143" s="244">
        <f>W143*H143</f>
        <v>0</v>
      </c>
      <c r="Y143" s="37"/>
      <c r="Z143" s="37"/>
      <c r="AA143" s="37"/>
      <c r="AB143" s="37"/>
      <c r="AC143" s="37"/>
      <c r="AD143" s="37"/>
      <c r="AE143" s="37"/>
      <c r="AR143" s="245" t="s">
        <v>302</v>
      </c>
      <c r="AT143" s="245" t="s">
        <v>261</v>
      </c>
      <c r="AU143" s="245" t="s">
        <v>90</v>
      </c>
      <c r="AY143" s="16" t="s">
        <v>192</v>
      </c>
      <c r="BE143" s="246">
        <f>IF(O143="základní",K143,0)</f>
        <v>0</v>
      </c>
      <c r="BF143" s="246">
        <f>IF(O143="snížená",K143,0)</f>
        <v>0</v>
      </c>
      <c r="BG143" s="246">
        <f>IF(O143="zákl. přenesená",K143,0)</f>
        <v>0</v>
      </c>
      <c r="BH143" s="246">
        <f>IF(O143="sníž. přenesená",K143,0)</f>
        <v>0</v>
      </c>
      <c r="BI143" s="246">
        <f>IF(O143="nulová",K143,0)</f>
        <v>0</v>
      </c>
      <c r="BJ143" s="16" t="s">
        <v>88</v>
      </c>
      <c r="BK143" s="246">
        <f>ROUND(P143*H143,2)</f>
        <v>0</v>
      </c>
      <c r="BL143" s="16" t="s">
        <v>287</v>
      </c>
      <c r="BM143" s="245" t="s">
        <v>646</v>
      </c>
    </row>
    <row r="144" s="2" customFormat="1" ht="21.75" customHeight="1">
      <c r="A144" s="37"/>
      <c r="B144" s="38"/>
      <c r="C144" s="276" t="s">
        <v>227</v>
      </c>
      <c r="D144" s="276" t="s">
        <v>261</v>
      </c>
      <c r="E144" s="277" t="s">
        <v>346</v>
      </c>
      <c r="F144" s="278" t="s">
        <v>318</v>
      </c>
      <c r="G144" s="279" t="s">
        <v>314</v>
      </c>
      <c r="H144" s="280">
        <v>6</v>
      </c>
      <c r="I144" s="281"/>
      <c r="J144" s="282"/>
      <c r="K144" s="283">
        <f>ROUND(P144*H144,2)</f>
        <v>0</v>
      </c>
      <c r="L144" s="278" t="s">
        <v>1</v>
      </c>
      <c r="M144" s="284"/>
      <c r="N144" s="285" t="s">
        <v>1</v>
      </c>
      <c r="O144" s="241" t="s">
        <v>43</v>
      </c>
      <c r="P144" s="242">
        <f>I144+J144</f>
        <v>0</v>
      </c>
      <c r="Q144" s="242">
        <f>ROUND(I144*H144,2)</f>
        <v>0</v>
      </c>
      <c r="R144" s="242">
        <f>ROUND(J144*H144,2)</f>
        <v>0</v>
      </c>
      <c r="S144" s="90"/>
      <c r="T144" s="243">
        <f>S144*H144</f>
        <v>0</v>
      </c>
      <c r="U144" s="243">
        <v>0</v>
      </c>
      <c r="V144" s="243">
        <f>U144*H144</f>
        <v>0</v>
      </c>
      <c r="W144" s="243">
        <v>0</v>
      </c>
      <c r="X144" s="244">
        <f>W144*H144</f>
        <v>0</v>
      </c>
      <c r="Y144" s="37"/>
      <c r="Z144" s="37"/>
      <c r="AA144" s="37"/>
      <c r="AB144" s="37"/>
      <c r="AC144" s="37"/>
      <c r="AD144" s="37"/>
      <c r="AE144" s="37"/>
      <c r="AR144" s="245" t="s">
        <v>302</v>
      </c>
      <c r="AT144" s="245" t="s">
        <v>261</v>
      </c>
      <c r="AU144" s="245" t="s">
        <v>90</v>
      </c>
      <c r="AY144" s="16" t="s">
        <v>192</v>
      </c>
      <c r="BE144" s="246">
        <f>IF(O144="základní",K144,0)</f>
        <v>0</v>
      </c>
      <c r="BF144" s="246">
        <f>IF(O144="snížená",K144,0)</f>
        <v>0</v>
      </c>
      <c r="BG144" s="246">
        <f>IF(O144="zákl. přenesená",K144,0)</f>
        <v>0</v>
      </c>
      <c r="BH144" s="246">
        <f>IF(O144="sníž. přenesená",K144,0)</f>
        <v>0</v>
      </c>
      <c r="BI144" s="246">
        <f>IF(O144="nulová",K144,0)</f>
        <v>0</v>
      </c>
      <c r="BJ144" s="16" t="s">
        <v>88</v>
      </c>
      <c r="BK144" s="246">
        <f>ROUND(P144*H144,2)</f>
        <v>0</v>
      </c>
      <c r="BL144" s="16" t="s">
        <v>287</v>
      </c>
      <c r="BM144" s="245" t="s">
        <v>647</v>
      </c>
    </row>
    <row r="145" s="2" customFormat="1" ht="49.05" customHeight="1">
      <c r="A145" s="37"/>
      <c r="B145" s="38"/>
      <c r="C145" s="233" t="s">
        <v>234</v>
      </c>
      <c r="D145" s="233" t="s">
        <v>194</v>
      </c>
      <c r="E145" s="234" t="s">
        <v>359</v>
      </c>
      <c r="F145" s="235" t="s">
        <v>360</v>
      </c>
      <c r="G145" s="236" t="s">
        <v>271</v>
      </c>
      <c r="H145" s="237">
        <v>0.17899999999999999</v>
      </c>
      <c r="I145" s="238"/>
      <c r="J145" s="238"/>
      <c r="K145" s="239">
        <f>ROUND(P145*H145,2)</f>
        <v>0</v>
      </c>
      <c r="L145" s="235" t="s">
        <v>582</v>
      </c>
      <c r="M145" s="43"/>
      <c r="N145" s="240" t="s">
        <v>1</v>
      </c>
      <c r="O145" s="241" t="s">
        <v>43</v>
      </c>
      <c r="P145" s="242">
        <f>I145+J145</f>
        <v>0</v>
      </c>
      <c r="Q145" s="242">
        <f>ROUND(I145*H145,2)</f>
        <v>0</v>
      </c>
      <c r="R145" s="242">
        <f>ROUND(J145*H145,2)</f>
        <v>0</v>
      </c>
      <c r="S145" s="90"/>
      <c r="T145" s="243">
        <f>S145*H145</f>
        <v>0</v>
      </c>
      <c r="U145" s="243">
        <v>0</v>
      </c>
      <c r="V145" s="243">
        <f>U145*H145</f>
        <v>0</v>
      </c>
      <c r="W145" s="243">
        <v>0</v>
      </c>
      <c r="X145" s="244">
        <f>W145*H145</f>
        <v>0</v>
      </c>
      <c r="Y145" s="37"/>
      <c r="Z145" s="37"/>
      <c r="AA145" s="37"/>
      <c r="AB145" s="37"/>
      <c r="AC145" s="37"/>
      <c r="AD145" s="37"/>
      <c r="AE145" s="37"/>
      <c r="AR145" s="245" t="s">
        <v>287</v>
      </c>
      <c r="AT145" s="245" t="s">
        <v>194</v>
      </c>
      <c r="AU145" s="245" t="s">
        <v>90</v>
      </c>
      <c r="AY145" s="16" t="s">
        <v>192</v>
      </c>
      <c r="BE145" s="246">
        <f>IF(O145="základní",K145,0)</f>
        <v>0</v>
      </c>
      <c r="BF145" s="246">
        <f>IF(O145="snížená",K145,0)</f>
        <v>0</v>
      </c>
      <c r="BG145" s="246">
        <f>IF(O145="zákl. přenesená",K145,0)</f>
        <v>0</v>
      </c>
      <c r="BH145" s="246">
        <f>IF(O145="sníž. přenesená",K145,0)</f>
        <v>0</v>
      </c>
      <c r="BI145" s="246">
        <f>IF(O145="nulová",K145,0)</f>
        <v>0</v>
      </c>
      <c r="BJ145" s="16" t="s">
        <v>88</v>
      </c>
      <c r="BK145" s="246">
        <f>ROUND(P145*H145,2)</f>
        <v>0</v>
      </c>
      <c r="BL145" s="16" t="s">
        <v>287</v>
      </c>
      <c r="BM145" s="245" t="s">
        <v>648</v>
      </c>
    </row>
    <row r="146" s="2" customFormat="1">
      <c r="A146" s="37"/>
      <c r="B146" s="38"/>
      <c r="C146" s="39"/>
      <c r="D146" s="247" t="s">
        <v>201</v>
      </c>
      <c r="E146" s="39"/>
      <c r="F146" s="248" t="s">
        <v>623</v>
      </c>
      <c r="G146" s="39"/>
      <c r="H146" s="39"/>
      <c r="I146" s="249"/>
      <c r="J146" s="249"/>
      <c r="K146" s="39"/>
      <c r="L146" s="39"/>
      <c r="M146" s="43"/>
      <c r="N146" s="250"/>
      <c r="O146" s="251"/>
      <c r="P146" s="90"/>
      <c r="Q146" s="90"/>
      <c r="R146" s="90"/>
      <c r="S146" s="90"/>
      <c r="T146" s="90"/>
      <c r="U146" s="90"/>
      <c r="V146" s="90"/>
      <c r="W146" s="90"/>
      <c r="X146" s="91"/>
      <c r="Y146" s="37"/>
      <c r="Z146" s="37"/>
      <c r="AA146" s="37"/>
      <c r="AB146" s="37"/>
      <c r="AC146" s="37"/>
      <c r="AD146" s="37"/>
      <c r="AE146" s="37"/>
      <c r="AT146" s="16" t="s">
        <v>201</v>
      </c>
      <c r="AU146" s="16" t="s">
        <v>90</v>
      </c>
    </row>
    <row r="147" s="2" customFormat="1">
      <c r="A147" s="37"/>
      <c r="B147" s="38"/>
      <c r="C147" s="39"/>
      <c r="D147" s="252" t="s">
        <v>203</v>
      </c>
      <c r="E147" s="39"/>
      <c r="F147" s="253" t="s">
        <v>363</v>
      </c>
      <c r="G147" s="39"/>
      <c r="H147" s="39"/>
      <c r="I147" s="249"/>
      <c r="J147" s="249"/>
      <c r="K147" s="39"/>
      <c r="L147" s="39"/>
      <c r="M147" s="43"/>
      <c r="N147" s="250"/>
      <c r="O147" s="251"/>
      <c r="P147" s="90"/>
      <c r="Q147" s="90"/>
      <c r="R147" s="90"/>
      <c r="S147" s="90"/>
      <c r="T147" s="90"/>
      <c r="U147" s="90"/>
      <c r="V147" s="90"/>
      <c r="W147" s="90"/>
      <c r="X147" s="91"/>
      <c r="Y147" s="37"/>
      <c r="Z147" s="37"/>
      <c r="AA147" s="37"/>
      <c r="AB147" s="37"/>
      <c r="AC147" s="37"/>
      <c r="AD147" s="37"/>
      <c r="AE147" s="37"/>
      <c r="AT147" s="16" t="s">
        <v>203</v>
      </c>
      <c r="AU147" s="16" t="s">
        <v>90</v>
      </c>
    </row>
    <row r="148" s="12" customFormat="1" ht="22.8" customHeight="1">
      <c r="A148" s="12"/>
      <c r="B148" s="216"/>
      <c r="C148" s="217"/>
      <c r="D148" s="218" t="s">
        <v>79</v>
      </c>
      <c r="E148" s="231" t="s">
        <v>368</v>
      </c>
      <c r="F148" s="231" t="s">
        <v>369</v>
      </c>
      <c r="G148" s="217"/>
      <c r="H148" s="217"/>
      <c r="I148" s="220"/>
      <c r="J148" s="220"/>
      <c r="K148" s="232">
        <f>BK148</f>
        <v>0</v>
      </c>
      <c r="L148" s="217"/>
      <c r="M148" s="222"/>
      <c r="N148" s="223"/>
      <c r="O148" s="224"/>
      <c r="P148" s="224"/>
      <c r="Q148" s="225">
        <f>SUM(Q149:Q168)</f>
        <v>0</v>
      </c>
      <c r="R148" s="225">
        <f>SUM(R149:R168)</f>
        <v>0</v>
      </c>
      <c r="S148" s="224"/>
      <c r="T148" s="226">
        <f>SUM(T149:T168)</f>
        <v>0</v>
      </c>
      <c r="U148" s="224"/>
      <c r="V148" s="226">
        <f>SUM(V149:V168)</f>
        <v>0.0060664500000000001</v>
      </c>
      <c r="W148" s="224"/>
      <c r="X148" s="227">
        <f>SUM(X149:X168)</f>
        <v>0</v>
      </c>
      <c r="Y148" s="12"/>
      <c r="Z148" s="12"/>
      <c r="AA148" s="12"/>
      <c r="AB148" s="12"/>
      <c r="AC148" s="12"/>
      <c r="AD148" s="12"/>
      <c r="AE148" s="12"/>
      <c r="AR148" s="228" t="s">
        <v>90</v>
      </c>
      <c r="AT148" s="229" t="s">
        <v>79</v>
      </c>
      <c r="AU148" s="229" t="s">
        <v>88</v>
      </c>
      <c r="AY148" s="228" t="s">
        <v>192</v>
      </c>
      <c r="BK148" s="230">
        <f>SUM(BK149:BK168)</f>
        <v>0</v>
      </c>
    </row>
    <row r="149" s="2" customFormat="1" ht="24.15" customHeight="1">
      <c r="A149" s="37"/>
      <c r="B149" s="38"/>
      <c r="C149" s="233" t="s">
        <v>242</v>
      </c>
      <c r="D149" s="233" t="s">
        <v>194</v>
      </c>
      <c r="E149" s="234" t="s">
        <v>384</v>
      </c>
      <c r="F149" s="235" t="s">
        <v>385</v>
      </c>
      <c r="G149" s="236" t="s">
        <v>237</v>
      </c>
      <c r="H149" s="237">
        <v>9.9450000000000003</v>
      </c>
      <c r="I149" s="238"/>
      <c r="J149" s="238"/>
      <c r="K149" s="239">
        <f>ROUND(P149*H149,2)</f>
        <v>0</v>
      </c>
      <c r="L149" s="235" t="s">
        <v>582</v>
      </c>
      <c r="M149" s="43"/>
      <c r="N149" s="240" t="s">
        <v>1</v>
      </c>
      <c r="O149" s="241" t="s">
        <v>43</v>
      </c>
      <c r="P149" s="242">
        <f>I149+J149</f>
        <v>0</v>
      </c>
      <c r="Q149" s="242">
        <f>ROUND(I149*H149,2)</f>
        <v>0</v>
      </c>
      <c r="R149" s="242">
        <f>ROUND(J149*H149,2)</f>
        <v>0</v>
      </c>
      <c r="S149" s="90"/>
      <c r="T149" s="243">
        <f>S149*H149</f>
        <v>0</v>
      </c>
      <c r="U149" s="243">
        <v>2.0000000000000002E-05</v>
      </c>
      <c r="V149" s="243">
        <f>U149*H149</f>
        <v>0.00019890000000000001</v>
      </c>
      <c r="W149" s="243">
        <v>0</v>
      </c>
      <c r="X149" s="244">
        <f>W149*H149</f>
        <v>0</v>
      </c>
      <c r="Y149" s="37"/>
      <c r="Z149" s="37"/>
      <c r="AA149" s="37"/>
      <c r="AB149" s="37"/>
      <c r="AC149" s="37"/>
      <c r="AD149" s="37"/>
      <c r="AE149" s="37"/>
      <c r="AR149" s="245" t="s">
        <v>287</v>
      </c>
      <c r="AT149" s="245" t="s">
        <v>194</v>
      </c>
      <c r="AU149" s="245" t="s">
        <v>90</v>
      </c>
      <c r="AY149" s="16" t="s">
        <v>192</v>
      </c>
      <c r="BE149" s="246">
        <f>IF(O149="základní",K149,0)</f>
        <v>0</v>
      </c>
      <c r="BF149" s="246">
        <f>IF(O149="snížená",K149,0)</f>
        <v>0</v>
      </c>
      <c r="BG149" s="246">
        <f>IF(O149="zákl. přenesená",K149,0)</f>
        <v>0</v>
      </c>
      <c r="BH149" s="246">
        <f>IF(O149="sníž. přenesená",K149,0)</f>
        <v>0</v>
      </c>
      <c r="BI149" s="246">
        <f>IF(O149="nulová",K149,0)</f>
        <v>0</v>
      </c>
      <c r="BJ149" s="16" t="s">
        <v>88</v>
      </c>
      <c r="BK149" s="246">
        <f>ROUND(P149*H149,2)</f>
        <v>0</v>
      </c>
      <c r="BL149" s="16" t="s">
        <v>287</v>
      </c>
      <c r="BM149" s="245" t="s">
        <v>649</v>
      </c>
    </row>
    <row r="150" s="2" customFormat="1">
      <c r="A150" s="37"/>
      <c r="B150" s="38"/>
      <c r="C150" s="39"/>
      <c r="D150" s="247" t="s">
        <v>201</v>
      </c>
      <c r="E150" s="39"/>
      <c r="F150" s="248" t="s">
        <v>625</v>
      </c>
      <c r="G150" s="39"/>
      <c r="H150" s="39"/>
      <c r="I150" s="249"/>
      <c r="J150" s="249"/>
      <c r="K150" s="39"/>
      <c r="L150" s="39"/>
      <c r="M150" s="43"/>
      <c r="N150" s="250"/>
      <c r="O150" s="251"/>
      <c r="P150" s="90"/>
      <c r="Q150" s="90"/>
      <c r="R150" s="90"/>
      <c r="S150" s="90"/>
      <c r="T150" s="90"/>
      <c r="U150" s="90"/>
      <c r="V150" s="90"/>
      <c r="W150" s="90"/>
      <c r="X150" s="91"/>
      <c r="Y150" s="37"/>
      <c r="Z150" s="37"/>
      <c r="AA150" s="37"/>
      <c r="AB150" s="37"/>
      <c r="AC150" s="37"/>
      <c r="AD150" s="37"/>
      <c r="AE150" s="37"/>
      <c r="AT150" s="16" t="s">
        <v>201</v>
      </c>
      <c r="AU150" s="16" t="s">
        <v>90</v>
      </c>
    </row>
    <row r="151" s="13" customFormat="1">
      <c r="A151" s="13"/>
      <c r="B151" s="254"/>
      <c r="C151" s="255"/>
      <c r="D151" s="252" t="s">
        <v>205</v>
      </c>
      <c r="E151" s="256" t="s">
        <v>1</v>
      </c>
      <c r="F151" s="257" t="s">
        <v>650</v>
      </c>
      <c r="G151" s="255"/>
      <c r="H151" s="258">
        <v>6.21</v>
      </c>
      <c r="I151" s="259"/>
      <c r="J151" s="259"/>
      <c r="K151" s="255"/>
      <c r="L151" s="255"/>
      <c r="M151" s="260"/>
      <c r="N151" s="261"/>
      <c r="O151" s="262"/>
      <c r="P151" s="262"/>
      <c r="Q151" s="262"/>
      <c r="R151" s="262"/>
      <c r="S151" s="262"/>
      <c r="T151" s="262"/>
      <c r="U151" s="262"/>
      <c r="V151" s="262"/>
      <c r="W151" s="262"/>
      <c r="X151" s="263"/>
      <c r="Y151" s="13"/>
      <c r="Z151" s="13"/>
      <c r="AA151" s="13"/>
      <c r="AB151" s="13"/>
      <c r="AC151" s="13"/>
      <c r="AD151" s="13"/>
      <c r="AE151" s="13"/>
      <c r="AT151" s="264" t="s">
        <v>205</v>
      </c>
      <c r="AU151" s="264" t="s">
        <v>90</v>
      </c>
      <c r="AV151" s="13" t="s">
        <v>90</v>
      </c>
      <c r="AW151" s="13" t="s">
        <v>5</v>
      </c>
      <c r="AX151" s="13" t="s">
        <v>80</v>
      </c>
      <c r="AY151" s="264" t="s">
        <v>192</v>
      </c>
    </row>
    <row r="152" s="13" customFormat="1">
      <c r="A152" s="13"/>
      <c r="B152" s="254"/>
      <c r="C152" s="255"/>
      <c r="D152" s="252" t="s">
        <v>205</v>
      </c>
      <c r="E152" s="256" t="s">
        <v>1</v>
      </c>
      <c r="F152" s="257" t="s">
        <v>651</v>
      </c>
      <c r="G152" s="255"/>
      <c r="H152" s="258">
        <v>3.7349999999999999</v>
      </c>
      <c r="I152" s="259"/>
      <c r="J152" s="259"/>
      <c r="K152" s="255"/>
      <c r="L152" s="255"/>
      <c r="M152" s="260"/>
      <c r="N152" s="261"/>
      <c r="O152" s="262"/>
      <c r="P152" s="262"/>
      <c r="Q152" s="262"/>
      <c r="R152" s="262"/>
      <c r="S152" s="262"/>
      <c r="T152" s="262"/>
      <c r="U152" s="262"/>
      <c r="V152" s="262"/>
      <c r="W152" s="262"/>
      <c r="X152" s="263"/>
      <c r="Y152" s="13"/>
      <c r="Z152" s="13"/>
      <c r="AA152" s="13"/>
      <c r="AB152" s="13"/>
      <c r="AC152" s="13"/>
      <c r="AD152" s="13"/>
      <c r="AE152" s="13"/>
      <c r="AT152" s="264" t="s">
        <v>205</v>
      </c>
      <c r="AU152" s="264" t="s">
        <v>90</v>
      </c>
      <c r="AV152" s="13" t="s">
        <v>90</v>
      </c>
      <c r="AW152" s="13" t="s">
        <v>5</v>
      </c>
      <c r="AX152" s="13" t="s">
        <v>80</v>
      </c>
      <c r="AY152" s="264" t="s">
        <v>192</v>
      </c>
    </row>
    <row r="153" s="14" customFormat="1">
      <c r="A153" s="14"/>
      <c r="B153" s="265"/>
      <c r="C153" s="266"/>
      <c r="D153" s="252" t="s">
        <v>205</v>
      </c>
      <c r="E153" s="267" t="s">
        <v>1</v>
      </c>
      <c r="F153" s="268" t="s">
        <v>209</v>
      </c>
      <c r="G153" s="266"/>
      <c r="H153" s="269">
        <v>9.9450000000000003</v>
      </c>
      <c r="I153" s="270"/>
      <c r="J153" s="270"/>
      <c r="K153" s="266"/>
      <c r="L153" s="266"/>
      <c r="M153" s="271"/>
      <c r="N153" s="272"/>
      <c r="O153" s="273"/>
      <c r="P153" s="273"/>
      <c r="Q153" s="273"/>
      <c r="R153" s="273"/>
      <c r="S153" s="273"/>
      <c r="T153" s="273"/>
      <c r="U153" s="273"/>
      <c r="V153" s="273"/>
      <c r="W153" s="273"/>
      <c r="X153" s="274"/>
      <c r="Y153" s="14"/>
      <c r="Z153" s="14"/>
      <c r="AA153" s="14"/>
      <c r="AB153" s="14"/>
      <c r="AC153" s="14"/>
      <c r="AD153" s="14"/>
      <c r="AE153" s="14"/>
      <c r="AT153" s="275" t="s">
        <v>205</v>
      </c>
      <c r="AU153" s="275" t="s">
        <v>90</v>
      </c>
      <c r="AV153" s="14" t="s">
        <v>199</v>
      </c>
      <c r="AW153" s="14" t="s">
        <v>5</v>
      </c>
      <c r="AX153" s="14" t="s">
        <v>88</v>
      </c>
      <c r="AY153" s="275" t="s">
        <v>192</v>
      </c>
    </row>
    <row r="154" s="2" customFormat="1" ht="44.25" customHeight="1">
      <c r="A154" s="37"/>
      <c r="B154" s="38"/>
      <c r="C154" s="233" t="s">
        <v>247</v>
      </c>
      <c r="D154" s="233" t="s">
        <v>194</v>
      </c>
      <c r="E154" s="234" t="s">
        <v>388</v>
      </c>
      <c r="F154" s="235" t="s">
        <v>389</v>
      </c>
      <c r="G154" s="236" t="s">
        <v>237</v>
      </c>
      <c r="H154" s="237">
        <v>9.9450000000000003</v>
      </c>
      <c r="I154" s="238"/>
      <c r="J154" s="238"/>
      <c r="K154" s="239">
        <f>ROUND(P154*H154,2)</f>
        <v>0</v>
      </c>
      <c r="L154" s="235" t="s">
        <v>582</v>
      </c>
      <c r="M154" s="43"/>
      <c r="N154" s="240" t="s">
        <v>1</v>
      </c>
      <c r="O154" s="241" t="s">
        <v>43</v>
      </c>
      <c r="P154" s="242">
        <f>I154+J154</f>
        <v>0</v>
      </c>
      <c r="Q154" s="242">
        <f>ROUND(I154*H154,2)</f>
        <v>0</v>
      </c>
      <c r="R154" s="242">
        <f>ROUND(J154*H154,2)</f>
        <v>0</v>
      </c>
      <c r="S154" s="90"/>
      <c r="T154" s="243">
        <f>S154*H154</f>
        <v>0</v>
      </c>
      <c r="U154" s="243">
        <v>0.00044000000000000002</v>
      </c>
      <c r="V154" s="243">
        <f>U154*H154</f>
        <v>0.0043758</v>
      </c>
      <c r="W154" s="243">
        <v>0</v>
      </c>
      <c r="X154" s="244">
        <f>W154*H154</f>
        <v>0</v>
      </c>
      <c r="Y154" s="37"/>
      <c r="Z154" s="37"/>
      <c r="AA154" s="37"/>
      <c r="AB154" s="37"/>
      <c r="AC154" s="37"/>
      <c r="AD154" s="37"/>
      <c r="AE154" s="37"/>
      <c r="AR154" s="245" t="s">
        <v>287</v>
      </c>
      <c r="AT154" s="245" t="s">
        <v>194</v>
      </c>
      <c r="AU154" s="245" t="s">
        <v>90</v>
      </c>
      <c r="AY154" s="16" t="s">
        <v>192</v>
      </c>
      <c r="BE154" s="246">
        <f>IF(O154="základní",K154,0)</f>
        <v>0</v>
      </c>
      <c r="BF154" s="246">
        <f>IF(O154="snížená",K154,0)</f>
        <v>0</v>
      </c>
      <c r="BG154" s="246">
        <f>IF(O154="zákl. přenesená",K154,0)</f>
        <v>0</v>
      </c>
      <c r="BH154" s="246">
        <f>IF(O154="sníž. přenesená",K154,0)</f>
        <v>0</v>
      </c>
      <c r="BI154" s="246">
        <f>IF(O154="nulová",K154,0)</f>
        <v>0</v>
      </c>
      <c r="BJ154" s="16" t="s">
        <v>88</v>
      </c>
      <c r="BK154" s="246">
        <f>ROUND(P154*H154,2)</f>
        <v>0</v>
      </c>
      <c r="BL154" s="16" t="s">
        <v>287</v>
      </c>
      <c r="BM154" s="245" t="s">
        <v>652</v>
      </c>
    </row>
    <row r="155" s="2" customFormat="1">
      <c r="A155" s="37"/>
      <c r="B155" s="38"/>
      <c r="C155" s="39"/>
      <c r="D155" s="247" t="s">
        <v>201</v>
      </c>
      <c r="E155" s="39"/>
      <c r="F155" s="248" t="s">
        <v>628</v>
      </c>
      <c r="G155" s="39"/>
      <c r="H155" s="39"/>
      <c r="I155" s="249"/>
      <c r="J155" s="249"/>
      <c r="K155" s="39"/>
      <c r="L155" s="39"/>
      <c r="M155" s="43"/>
      <c r="N155" s="250"/>
      <c r="O155" s="251"/>
      <c r="P155" s="90"/>
      <c r="Q155" s="90"/>
      <c r="R155" s="90"/>
      <c r="S155" s="90"/>
      <c r="T155" s="90"/>
      <c r="U155" s="90"/>
      <c r="V155" s="90"/>
      <c r="W155" s="90"/>
      <c r="X155" s="91"/>
      <c r="Y155" s="37"/>
      <c r="Z155" s="37"/>
      <c r="AA155" s="37"/>
      <c r="AB155" s="37"/>
      <c r="AC155" s="37"/>
      <c r="AD155" s="37"/>
      <c r="AE155" s="37"/>
      <c r="AT155" s="16" t="s">
        <v>201</v>
      </c>
      <c r="AU155" s="16" t="s">
        <v>90</v>
      </c>
    </row>
    <row r="156" s="2" customFormat="1">
      <c r="A156" s="37"/>
      <c r="B156" s="38"/>
      <c r="C156" s="39"/>
      <c r="D156" s="252" t="s">
        <v>203</v>
      </c>
      <c r="E156" s="39"/>
      <c r="F156" s="253" t="s">
        <v>392</v>
      </c>
      <c r="G156" s="39"/>
      <c r="H156" s="39"/>
      <c r="I156" s="249"/>
      <c r="J156" s="249"/>
      <c r="K156" s="39"/>
      <c r="L156" s="39"/>
      <c r="M156" s="43"/>
      <c r="N156" s="250"/>
      <c r="O156" s="251"/>
      <c r="P156" s="90"/>
      <c r="Q156" s="90"/>
      <c r="R156" s="90"/>
      <c r="S156" s="90"/>
      <c r="T156" s="90"/>
      <c r="U156" s="90"/>
      <c r="V156" s="90"/>
      <c r="W156" s="90"/>
      <c r="X156" s="91"/>
      <c r="Y156" s="37"/>
      <c r="Z156" s="37"/>
      <c r="AA156" s="37"/>
      <c r="AB156" s="37"/>
      <c r="AC156" s="37"/>
      <c r="AD156" s="37"/>
      <c r="AE156" s="37"/>
      <c r="AT156" s="16" t="s">
        <v>203</v>
      </c>
      <c r="AU156" s="16" t="s">
        <v>90</v>
      </c>
    </row>
    <row r="157" s="13" customFormat="1">
      <c r="A157" s="13"/>
      <c r="B157" s="254"/>
      <c r="C157" s="255"/>
      <c r="D157" s="252" t="s">
        <v>205</v>
      </c>
      <c r="E157" s="256" t="s">
        <v>1</v>
      </c>
      <c r="F157" s="257" t="s">
        <v>650</v>
      </c>
      <c r="G157" s="255"/>
      <c r="H157" s="258">
        <v>6.21</v>
      </c>
      <c r="I157" s="259"/>
      <c r="J157" s="259"/>
      <c r="K157" s="255"/>
      <c r="L157" s="255"/>
      <c r="M157" s="260"/>
      <c r="N157" s="261"/>
      <c r="O157" s="262"/>
      <c r="P157" s="262"/>
      <c r="Q157" s="262"/>
      <c r="R157" s="262"/>
      <c r="S157" s="262"/>
      <c r="T157" s="262"/>
      <c r="U157" s="262"/>
      <c r="V157" s="262"/>
      <c r="W157" s="262"/>
      <c r="X157" s="263"/>
      <c r="Y157" s="13"/>
      <c r="Z157" s="13"/>
      <c r="AA157" s="13"/>
      <c r="AB157" s="13"/>
      <c r="AC157" s="13"/>
      <c r="AD157" s="13"/>
      <c r="AE157" s="13"/>
      <c r="AT157" s="264" t="s">
        <v>205</v>
      </c>
      <c r="AU157" s="264" t="s">
        <v>90</v>
      </c>
      <c r="AV157" s="13" t="s">
        <v>90</v>
      </c>
      <c r="AW157" s="13" t="s">
        <v>5</v>
      </c>
      <c r="AX157" s="13" t="s">
        <v>80</v>
      </c>
      <c r="AY157" s="264" t="s">
        <v>192</v>
      </c>
    </row>
    <row r="158" s="13" customFormat="1">
      <c r="A158" s="13"/>
      <c r="B158" s="254"/>
      <c r="C158" s="255"/>
      <c r="D158" s="252" t="s">
        <v>205</v>
      </c>
      <c r="E158" s="256" t="s">
        <v>1</v>
      </c>
      <c r="F158" s="257" t="s">
        <v>653</v>
      </c>
      <c r="G158" s="255"/>
      <c r="H158" s="258">
        <v>3.7349999999999999</v>
      </c>
      <c r="I158" s="259"/>
      <c r="J158" s="259"/>
      <c r="K158" s="255"/>
      <c r="L158" s="255"/>
      <c r="M158" s="260"/>
      <c r="N158" s="261"/>
      <c r="O158" s="262"/>
      <c r="P158" s="262"/>
      <c r="Q158" s="262"/>
      <c r="R158" s="262"/>
      <c r="S158" s="262"/>
      <c r="T158" s="262"/>
      <c r="U158" s="262"/>
      <c r="V158" s="262"/>
      <c r="W158" s="262"/>
      <c r="X158" s="263"/>
      <c r="Y158" s="13"/>
      <c r="Z158" s="13"/>
      <c r="AA158" s="13"/>
      <c r="AB158" s="13"/>
      <c r="AC158" s="13"/>
      <c r="AD158" s="13"/>
      <c r="AE158" s="13"/>
      <c r="AT158" s="264" t="s">
        <v>205</v>
      </c>
      <c r="AU158" s="264" t="s">
        <v>90</v>
      </c>
      <c r="AV158" s="13" t="s">
        <v>90</v>
      </c>
      <c r="AW158" s="13" t="s">
        <v>5</v>
      </c>
      <c r="AX158" s="13" t="s">
        <v>80</v>
      </c>
      <c r="AY158" s="264" t="s">
        <v>192</v>
      </c>
    </row>
    <row r="159" s="14" customFormat="1">
      <c r="A159" s="14"/>
      <c r="B159" s="265"/>
      <c r="C159" s="266"/>
      <c r="D159" s="252" t="s">
        <v>205</v>
      </c>
      <c r="E159" s="267" t="s">
        <v>1</v>
      </c>
      <c r="F159" s="268" t="s">
        <v>209</v>
      </c>
      <c r="G159" s="266"/>
      <c r="H159" s="269">
        <v>9.9450000000000003</v>
      </c>
      <c r="I159" s="270"/>
      <c r="J159" s="270"/>
      <c r="K159" s="266"/>
      <c r="L159" s="266"/>
      <c r="M159" s="271"/>
      <c r="N159" s="272"/>
      <c r="O159" s="273"/>
      <c r="P159" s="273"/>
      <c r="Q159" s="273"/>
      <c r="R159" s="273"/>
      <c r="S159" s="273"/>
      <c r="T159" s="273"/>
      <c r="U159" s="273"/>
      <c r="V159" s="273"/>
      <c r="W159" s="273"/>
      <c r="X159" s="274"/>
      <c r="Y159" s="14"/>
      <c r="Z159" s="14"/>
      <c r="AA159" s="14"/>
      <c r="AB159" s="14"/>
      <c r="AC159" s="14"/>
      <c r="AD159" s="14"/>
      <c r="AE159" s="14"/>
      <c r="AT159" s="275" t="s">
        <v>205</v>
      </c>
      <c r="AU159" s="275" t="s">
        <v>90</v>
      </c>
      <c r="AV159" s="14" t="s">
        <v>199</v>
      </c>
      <c r="AW159" s="14" t="s">
        <v>5</v>
      </c>
      <c r="AX159" s="14" t="s">
        <v>88</v>
      </c>
      <c r="AY159" s="275" t="s">
        <v>192</v>
      </c>
    </row>
    <row r="160" s="2" customFormat="1" ht="24.15" customHeight="1">
      <c r="A160" s="37"/>
      <c r="B160" s="38"/>
      <c r="C160" s="233" t="s">
        <v>254</v>
      </c>
      <c r="D160" s="233" t="s">
        <v>194</v>
      </c>
      <c r="E160" s="234" t="s">
        <v>371</v>
      </c>
      <c r="F160" s="235" t="s">
        <v>372</v>
      </c>
      <c r="G160" s="236" t="s">
        <v>237</v>
      </c>
      <c r="H160" s="237">
        <v>9.9450000000000003</v>
      </c>
      <c r="I160" s="238"/>
      <c r="J160" s="238"/>
      <c r="K160" s="239">
        <f>ROUND(P160*H160,2)</f>
        <v>0</v>
      </c>
      <c r="L160" s="235" t="s">
        <v>582</v>
      </c>
      <c r="M160" s="43"/>
      <c r="N160" s="240" t="s">
        <v>1</v>
      </c>
      <c r="O160" s="241" t="s">
        <v>43</v>
      </c>
      <c r="P160" s="242">
        <f>I160+J160</f>
        <v>0</v>
      </c>
      <c r="Q160" s="242">
        <f>ROUND(I160*H160,2)</f>
        <v>0</v>
      </c>
      <c r="R160" s="242">
        <f>ROUND(J160*H160,2)</f>
        <v>0</v>
      </c>
      <c r="S160" s="90"/>
      <c r="T160" s="243">
        <f>S160*H160</f>
        <v>0</v>
      </c>
      <c r="U160" s="243">
        <v>0.00014999999999999999</v>
      </c>
      <c r="V160" s="243">
        <f>U160*H160</f>
        <v>0.0014917499999999998</v>
      </c>
      <c r="W160" s="243">
        <v>0</v>
      </c>
      <c r="X160" s="244">
        <f>W160*H160</f>
        <v>0</v>
      </c>
      <c r="Y160" s="37"/>
      <c r="Z160" s="37"/>
      <c r="AA160" s="37"/>
      <c r="AB160" s="37"/>
      <c r="AC160" s="37"/>
      <c r="AD160" s="37"/>
      <c r="AE160" s="37"/>
      <c r="AR160" s="245" t="s">
        <v>287</v>
      </c>
      <c r="AT160" s="245" t="s">
        <v>194</v>
      </c>
      <c r="AU160" s="245" t="s">
        <v>90</v>
      </c>
      <c r="AY160" s="16" t="s">
        <v>192</v>
      </c>
      <c r="BE160" s="246">
        <f>IF(O160="základní",K160,0)</f>
        <v>0</v>
      </c>
      <c r="BF160" s="246">
        <f>IF(O160="snížená",K160,0)</f>
        <v>0</v>
      </c>
      <c r="BG160" s="246">
        <f>IF(O160="zákl. přenesená",K160,0)</f>
        <v>0</v>
      </c>
      <c r="BH160" s="246">
        <f>IF(O160="sníž. přenesená",K160,0)</f>
        <v>0</v>
      </c>
      <c r="BI160" s="246">
        <f>IF(O160="nulová",K160,0)</f>
        <v>0</v>
      </c>
      <c r="BJ160" s="16" t="s">
        <v>88</v>
      </c>
      <c r="BK160" s="246">
        <f>ROUND(P160*H160,2)</f>
        <v>0</v>
      </c>
      <c r="BL160" s="16" t="s">
        <v>287</v>
      </c>
      <c r="BM160" s="245" t="s">
        <v>654</v>
      </c>
    </row>
    <row r="161" s="2" customFormat="1">
      <c r="A161" s="37"/>
      <c r="B161" s="38"/>
      <c r="C161" s="39"/>
      <c r="D161" s="247" t="s">
        <v>201</v>
      </c>
      <c r="E161" s="39"/>
      <c r="F161" s="248" t="s">
        <v>630</v>
      </c>
      <c r="G161" s="39"/>
      <c r="H161" s="39"/>
      <c r="I161" s="249"/>
      <c r="J161" s="249"/>
      <c r="K161" s="39"/>
      <c r="L161" s="39"/>
      <c r="M161" s="43"/>
      <c r="N161" s="250"/>
      <c r="O161" s="251"/>
      <c r="P161" s="90"/>
      <c r="Q161" s="90"/>
      <c r="R161" s="90"/>
      <c r="S161" s="90"/>
      <c r="T161" s="90"/>
      <c r="U161" s="90"/>
      <c r="V161" s="90"/>
      <c r="W161" s="90"/>
      <c r="X161" s="91"/>
      <c r="Y161" s="37"/>
      <c r="Z161" s="37"/>
      <c r="AA161" s="37"/>
      <c r="AB161" s="37"/>
      <c r="AC161" s="37"/>
      <c r="AD161" s="37"/>
      <c r="AE161" s="37"/>
      <c r="AT161" s="16" t="s">
        <v>201</v>
      </c>
      <c r="AU161" s="16" t="s">
        <v>90</v>
      </c>
    </row>
    <row r="162" s="13" customFormat="1">
      <c r="A162" s="13"/>
      <c r="B162" s="254"/>
      <c r="C162" s="255"/>
      <c r="D162" s="252" t="s">
        <v>205</v>
      </c>
      <c r="E162" s="256" t="s">
        <v>1</v>
      </c>
      <c r="F162" s="257" t="s">
        <v>650</v>
      </c>
      <c r="G162" s="255"/>
      <c r="H162" s="258">
        <v>6.21</v>
      </c>
      <c r="I162" s="259"/>
      <c r="J162" s="259"/>
      <c r="K162" s="255"/>
      <c r="L162" s="255"/>
      <c r="M162" s="260"/>
      <c r="N162" s="261"/>
      <c r="O162" s="262"/>
      <c r="P162" s="262"/>
      <c r="Q162" s="262"/>
      <c r="R162" s="262"/>
      <c r="S162" s="262"/>
      <c r="T162" s="262"/>
      <c r="U162" s="262"/>
      <c r="V162" s="262"/>
      <c r="W162" s="262"/>
      <c r="X162" s="263"/>
      <c r="Y162" s="13"/>
      <c r="Z162" s="13"/>
      <c r="AA162" s="13"/>
      <c r="AB162" s="13"/>
      <c r="AC162" s="13"/>
      <c r="AD162" s="13"/>
      <c r="AE162" s="13"/>
      <c r="AT162" s="264" t="s">
        <v>205</v>
      </c>
      <c r="AU162" s="264" t="s">
        <v>90</v>
      </c>
      <c r="AV162" s="13" t="s">
        <v>90</v>
      </c>
      <c r="AW162" s="13" t="s">
        <v>5</v>
      </c>
      <c r="AX162" s="13" t="s">
        <v>80</v>
      </c>
      <c r="AY162" s="264" t="s">
        <v>192</v>
      </c>
    </row>
    <row r="163" s="13" customFormat="1">
      <c r="A163" s="13"/>
      <c r="B163" s="254"/>
      <c r="C163" s="255"/>
      <c r="D163" s="252" t="s">
        <v>205</v>
      </c>
      <c r="E163" s="256" t="s">
        <v>1</v>
      </c>
      <c r="F163" s="257" t="s">
        <v>653</v>
      </c>
      <c r="G163" s="255"/>
      <c r="H163" s="258">
        <v>3.7349999999999999</v>
      </c>
      <c r="I163" s="259"/>
      <c r="J163" s="259"/>
      <c r="K163" s="255"/>
      <c r="L163" s="255"/>
      <c r="M163" s="260"/>
      <c r="N163" s="261"/>
      <c r="O163" s="262"/>
      <c r="P163" s="262"/>
      <c r="Q163" s="262"/>
      <c r="R163" s="262"/>
      <c r="S163" s="262"/>
      <c r="T163" s="262"/>
      <c r="U163" s="262"/>
      <c r="V163" s="262"/>
      <c r="W163" s="262"/>
      <c r="X163" s="263"/>
      <c r="Y163" s="13"/>
      <c r="Z163" s="13"/>
      <c r="AA163" s="13"/>
      <c r="AB163" s="13"/>
      <c r="AC163" s="13"/>
      <c r="AD163" s="13"/>
      <c r="AE163" s="13"/>
      <c r="AT163" s="264" t="s">
        <v>205</v>
      </c>
      <c r="AU163" s="264" t="s">
        <v>90</v>
      </c>
      <c r="AV163" s="13" t="s">
        <v>90</v>
      </c>
      <c r="AW163" s="13" t="s">
        <v>5</v>
      </c>
      <c r="AX163" s="13" t="s">
        <v>80</v>
      </c>
      <c r="AY163" s="264" t="s">
        <v>192</v>
      </c>
    </row>
    <row r="164" s="14" customFormat="1">
      <c r="A164" s="14"/>
      <c r="B164" s="265"/>
      <c r="C164" s="266"/>
      <c r="D164" s="252" t="s">
        <v>205</v>
      </c>
      <c r="E164" s="267" t="s">
        <v>1</v>
      </c>
      <c r="F164" s="268" t="s">
        <v>209</v>
      </c>
      <c r="G164" s="266"/>
      <c r="H164" s="269">
        <v>9.9450000000000003</v>
      </c>
      <c r="I164" s="270"/>
      <c r="J164" s="270"/>
      <c r="K164" s="266"/>
      <c r="L164" s="266"/>
      <c r="M164" s="271"/>
      <c r="N164" s="272"/>
      <c r="O164" s="273"/>
      <c r="P164" s="273"/>
      <c r="Q164" s="273"/>
      <c r="R164" s="273"/>
      <c r="S164" s="273"/>
      <c r="T164" s="273"/>
      <c r="U164" s="273"/>
      <c r="V164" s="273"/>
      <c r="W164" s="273"/>
      <c r="X164" s="274"/>
      <c r="Y164" s="14"/>
      <c r="Z164" s="14"/>
      <c r="AA164" s="14"/>
      <c r="AB164" s="14"/>
      <c r="AC164" s="14"/>
      <c r="AD164" s="14"/>
      <c r="AE164" s="14"/>
      <c r="AT164" s="275" t="s">
        <v>205</v>
      </c>
      <c r="AU164" s="275" t="s">
        <v>90</v>
      </c>
      <c r="AV164" s="14" t="s">
        <v>199</v>
      </c>
      <c r="AW164" s="14" t="s">
        <v>5</v>
      </c>
      <c r="AX164" s="14" t="s">
        <v>88</v>
      </c>
      <c r="AY164" s="275" t="s">
        <v>192</v>
      </c>
    </row>
    <row r="165" s="2" customFormat="1" ht="16.5" customHeight="1">
      <c r="A165" s="37"/>
      <c r="B165" s="38"/>
      <c r="C165" s="233" t="s">
        <v>260</v>
      </c>
      <c r="D165" s="233" t="s">
        <v>194</v>
      </c>
      <c r="E165" s="234" t="s">
        <v>380</v>
      </c>
      <c r="F165" s="235" t="s">
        <v>655</v>
      </c>
      <c r="G165" s="236" t="s">
        <v>197</v>
      </c>
      <c r="H165" s="237">
        <v>0.35799999999999998</v>
      </c>
      <c r="I165" s="238"/>
      <c r="J165" s="238"/>
      <c r="K165" s="239">
        <f>ROUND(P165*H165,2)</f>
        <v>0</v>
      </c>
      <c r="L165" s="235" t="s">
        <v>1</v>
      </c>
      <c r="M165" s="43"/>
      <c r="N165" s="240" t="s">
        <v>1</v>
      </c>
      <c r="O165" s="241" t="s">
        <v>43</v>
      </c>
      <c r="P165" s="242">
        <f>I165+J165</f>
        <v>0</v>
      </c>
      <c r="Q165" s="242">
        <f>ROUND(I165*H165,2)</f>
        <v>0</v>
      </c>
      <c r="R165" s="242">
        <f>ROUND(J165*H165,2)</f>
        <v>0</v>
      </c>
      <c r="S165" s="90"/>
      <c r="T165" s="243">
        <f>S165*H165</f>
        <v>0</v>
      </c>
      <c r="U165" s="243">
        <v>0</v>
      </c>
      <c r="V165" s="243">
        <f>U165*H165</f>
        <v>0</v>
      </c>
      <c r="W165" s="243">
        <v>0</v>
      </c>
      <c r="X165" s="244">
        <f>W165*H165</f>
        <v>0</v>
      </c>
      <c r="Y165" s="37"/>
      <c r="Z165" s="37"/>
      <c r="AA165" s="37"/>
      <c r="AB165" s="37"/>
      <c r="AC165" s="37"/>
      <c r="AD165" s="37"/>
      <c r="AE165" s="37"/>
      <c r="AR165" s="245" t="s">
        <v>287</v>
      </c>
      <c r="AT165" s="245" t="s">
        <v>194</v>
      </c>
      <c r="AU165" s="245" t="s">
        <v>90</v>
      </c>
      <c r="AY165" s="16" t="s">
        <v>192</v>
      </c>
      <c r="BE165" s="246">
        <f>IF(O165="základní",K165,0)</f>
        <v>0</v>
      </c>
      <c r="BF165" s="246">
        <f>IF(O165="snížená",K165,0)</f>
        <v>0</v>
      </c>
      <c r="BG165" s="246">
        <f>IF(O165="zákl. přenesená",K165,0)</f>
        <v>0</v>
      </c>
      <c r="BH165" s="246">
        <f>IF(O165="sníž. přenesená",K165,0)</f>
        <v>0</v>
      </c>
      <c r="BI165" s="246">
        <f>IF(O165="nulová",K165,0)</f>
        <v>0</v>
      </c>
      <c r="BJ165" s="16" t="s">
        <v>88</v>
      </c>
      <c r="BK165" s="246">
        <f>ROUND(P165*H165,2)</f>
        <v>0</v>
      </c>
      <c r="BL165" s="16" t="s">
        <v>287</v>
      </c>
      <c r="BM165" s="245" t="s">
        <v>656</v>
      </c>
    </row>
    <row r="166" s="13" customFormat="1">
      <c r="A166" s="13"/>
      <c r="B166" s="254"/>
      <c r="C166" s="255"/>
      <c r="D166" s="252" t="s">
        <v>205</v>
      </c>
      <c r="E166" s="256" t="s">
        <v>1</v>
      </c>
      <c r="F166" s="257" t="s">
        <v>643</v>
      </c>
      <c r="G166" s="255"/>
      <c r="H166" s="258">
        <v>0.223</v>
      </c>
      <c r="I166" s="259"/>
      <c r="J166" s="259"/>
      <c r="K166" s="255"/>
      <c r="L166" s="255"/>
      <c r="M166" s="260"/>
      <c r="N166" s="261"/>
      <c r="O166" s="262"/>
      <c r="P166" s="262"/>
      <c r="Q166" s="262"/>
      <c r="R166" s="262"/>
      <c r="S166" s="262"/>
      <c r="T166" s="262"/>
      <c r="U166" s="262"/>
      <c r="V166" s="262"/>
      <c r="W166" s="262"/>
      <c r="X166" s="263"/>
      <c r="Y166" s="13"/>
      <c r="Z166" s="13"/>
      <c r="AA166" s="13"/>
      <c r="AB166" s="13"/>
      <c r="AC166" s="13"/>
      <c r="AD166" s="13"/>
      <c r="AE166" s="13"/>
      <c r="AT166" s="264" t="s">
        <v>205</v>
      </c>
      <c r="AU166" s="264" t="s">
        <v>90</v>
      </c>
      <c r="AV166" s="13" t="s">
        <v>90</v>
      </c>
      <c r="AW166" s="13" t="s">
        <v>5</v>
      </c>
      <c r="AX166" s="13" t="s">
        <v>80</v>
      </c>
      <c r="AY166" s="264" t="s">
        <v>192</v>
      </c>
    </row>
    <row r="167" s="13" customFormat="1">
      <c r="A167" s="13"/>
      <c r="B167" s="254"/>
      <c r="C167" s="255"/>
      <c r="D167" s="252" t="s">
        <v>205</v>
      </c>
      <c r="E167" s="256" t="s">
        <v>1</v>
      </c>
      <c r="F167" s="257" t="s">
        <v>657</v>
      </c>
      <c r="G167" s="255"/>
      <c r="H167" s="258">
        <v>0.13500000000000001</v>
      </c>
      <c r="I167" s="259"/>
      <c r="J167" s="259"/>
      <c r="K167" s="255"/>
      <c r="L167" s="255"/>
      <c r="M167" s="260"/>
      <c r="N167" s="261"/>
      <c r="O167" s="262"/>
      <c r="P167" s="262"/>
      <c r="Q167" s="262"/>
      <c r="R167" s="262"/>
      <c r="S167" s="262"/>
      <c r="T167" s="262"/>
      <c r="U167" s="262"/>
      <c r="V167" s="262"/>
      <c r="W167" s="262"/>
      <c r="X167" s="263"/>
      <c r="Y167" s="13"/>
      <c r="Z167" s="13"/>
      <c r="AA167" s="13"/>
      <c r="AB167" s="13"/>
      <c r="AC167" s="13"/>
      <c r="AD167" s="13"/>
      <c r="AE167" s="13"/>
      <c r="AT167" s="264" t="s">
        <v>205</v>
      </c>
      <c r="AU167" s="264" t="s">
        <v>90</v>
      </c>
      <c r="AV167" s="13" t="s">
        <v>90</v>
      </c>
      <c r="AW167" s="13" t="s">
        <v>5</v>
      </c>
      <c r="AX167" s="13" t="s">
        <v>80</v>
      </c>
      <c r="AY167" s="264" t="s">
        <v>192</v>
      </c>
    </row>
    <row r="168" s="14" customFormat="1">
      <c r="A168" s="14"/>
      <c r="B168" s="265"/>
      <c r="C168" s="266"/>
      <c r="D168" s="252" t="s">
        <v>205</v>
      </c>
      <c r="E168" s="267" t="s">
        <v>1</v>
      </c>
      <c r="F168" s="268" t="s">
        <v>209</v>
      </c>
      <c r="G168" s="266"/>
      <c r="H168" s="269">
        <v>0.35799999999999998</v>
      </c>
      <c r="I168" s="270"/>
      <c r="J168" s="270"/>
      <c r="K168" s="266"/>
      <c r="L168" s="266"/>
      <c r="M168" s="271"/>
      <c r="N168" s="294"/>
      <c r="O168" s="295"/>
      <c r="P168" s="295"/>
      <c r="Q168" s="295"/>
      <c r="R168" s="295"/>
      <c r="S168" s="295"/>
      <c r="T168" s="295"/>
      <c r="U168" s="295"/>
      <c r="V168" s="295"/>
      <c r="W168" s="295"/>
      <c r="X168" s="296"/>
      <c r="Y168" s="14"/>
      <c r="Z168" s="14"/>
      <c r="AA168" s="14"/>
      <c r="AB168" s="14"/>
      <c r="AC168" s="14"/>
      <c r="AD168" s="14"/>
      <c r="AE168" s="14"/>
      <c r="AT168" s="275" t="s">
        <v>205</v>
      </c>
      <c r="AU168" s="275" t="s">
        <v>90</v>
      </c>
      <c r="AV168" s="14" t="s">
        <v>199</v>
      </c>
      <c r="AW168" s="14" t="s">
        <v>5</v>
      </c>
      <c r="AX168" s="14" t="s">
        <v>88</v>
      </c>
      <c r="AY168" s="275" t="s">
        <v>192</v>
      </c>
    </row>
    <row r="169" s="2" customFormat="1" ht="6.96" customHeight="1">
      <c r="A169" s="37"/>
      <c r="B169" s="65"/>
      <c r="C169" s="66"/>
      <c r="D169" s="66"/>
      <c r="E169" s="66"/>
      <c r="F169" s="66"/>
      <c r="G169" s="66"/>
      <c r="H169" s="66"/>
      <c r="I169" s="66"/>
      <c r="J169" s="66"/>
      <c r="K169" s="66"/>
      <c r="L169" s="66"/>
      <c r="M169" s="43"/>
      <c r="N169" s="37"/>
      <c r="P169" s="37"/>
      <c r="Q169" s="37"/>
      <c r="R169" s="37"/>
      <c r="S169" s="37"/>
      <c r="T169" s="37"/>
      <c r="U169" s="37"/>
      <c r="V169" s="37"/>
      <c r="W169" s="37"/>
      <c r="X169" s="37"/>
      <c r="Y169" s="37"/>
      <c r="Z169" s="37"/>
      <c r="AA169" s="37"/>
      <c r="AB169" s="37"/>
      <c r="AC169" s="37"/>
      <c r="AD169" s="37"/>
      <c r="AE169" s="37"/>
    </row>
  </sheetData>
  <sheetProtection sheet="1" autoFilter="0" formatColumns="0" formatRows="0" objects="1" scenarios="1" spinCount="100000" saltValue="e9CfH9qvod5TSjXGx1OX5FBOoSSLEQOqJYj6PvwXM2igxIgI54rl3ciqSmwagqylJA/n1vv14cai0sThLOIPhw==" hashValue="UcNNxizCuwfpm9qMCxahePF3vGPuy7n58kS9DBxxb7fEM+KwkffXluSATUfjIt8CUysWpB1pPkrjy4QbAvB9Fg==" algorithmName="SHA-512" password="CC35"/>
  <autoFilter ref="C124:L168"/>
  <mergeCells count="12">
    <mergeCell ref="E7:H7"/>
    <mergeCell ref="E9:H9"/>
    <mergeCell ref="E11:H11"/>
    <mergeCell ref="E20:H20"/>
    <mergeCell ref="E29:H29"/>
    <mergeCell ref="E85:H85"/>
    <mergeCell ref="E87:H87"/>
    <mergeCell ref="E89:H89"/>
    <mergeCell ref="E113:H113"/>
    <mergeCell ref="E115:H115"/>
    <mergeCell ref="E117:H117"/>
    <mergeCell ref="M2:Z2"/>
  </mergeCells>
  <hyperlinks>
    <hyperlink ref="F129" r:id="rId1" display="https://podminky.urs.cz/item/CS_URS_2025_01/953965117"/>
    <hyperlink ref="F135" r:id="rId2" display="https://podminky.urs.cz/item/CS_URS_2025_01/762713131"/>
    <hyperlink ref="F146" r:id="rId3" display="https://podminky.urs.cz/item/CS_URS_2025_01/998762101"/>
    <hyperlink ref="F150" r:id="rId4" display="https://podminky.urs.cz/item/CS_URS_2025_01/783201201"/>
    <hyperlink ref="F155" r:id="rId5" display="https://podminky.urs.cz/item/CS_URS_2025_01/783223021R"/>
    <hyperlink ref="F161" r:id="rId6" display="https://podminky.urs.cz/item/CS_URS_2025_01/783268111"/>
  </hyperlinks>
  <pageMargins left="0.39375" right="0.39375" top="0.39375" bottom="0.39375" header="0" footer="0"/>
  <pageSetup paperSize="9" orientation="portrait" blackAndWhite="1" fitToHeight="100"/>
  <headerFooter>
    <oddFooter>&amp;CStrana &amp;P z &amp;N</oddFooter>
  </headerFooter>
  <drawing r:id="rId7"/>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119</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658</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659</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ROUND(K127,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ROUND((SUM(BE127:BE205)),  2)</f>
        <v>0</v>
      </c>
      <c r="G37" s="37"/>
      <c r="H37" s="37"/>
      <c r="I37" s="169">
        <v>0.20999999999999999</v>
      </c>
      <c r="J37" s="37"/>
      <c r="K37" s="164">
        <f>ROUND(((SUM(BE127:BE205))*I37),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ROUND((SUM(BF127:BF205)),  2)</f>
        <v>0</v>
      </c>
      <c r="G38" s="37"/>
      <c r="H38" s="37"/>
      <c r="I38" s="169">
        <v>0.12</v>
      </c>
      <c r="J38" s="37"/>
      <c r="K38" s="164">
        <f>ROUND(((SUM(BF127:BF205))*I38),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ROUND((SUM(BG127:BG205)),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ROUND((SUM(BH127:BH205)),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ROUND((SUM(BI127:BI205)),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658</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08.03 - Pískoviště 1</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Q127</f>
        <v>0</v>
      </c>
      <c r="J98" s="109">
        <f>R127</f>
        <v>0</v>
      </c>
      <c r="K98" s="109">
        <f>K127</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Q128</f>
        <v>0</v>
      </c>
      <c r="J99" s="197">
        <f>R128</f>
        <v>0</v>
      </c>
      <c r="K99" s="197">
        <f>K128</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Q129</f>
        <v>0</v>
      </c>
      <c r="J100" s="202">
        <f>R129</f>
        <v>0</v>
      </c>
      <c r="K100" s="202">
        <f>K129</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165</v>
      </c>
      <c r="E101" s="201"/>
      <c r="F101" s="201"/>
      <c r="G101" s="201"/>
      <c r="H101" s="201"/>
      <c r="I101" s="202">
        <f>Q144</f>
        <v>0</v>
      </c>
      <c r="J101" s="202">
        <f>R144</f>
        <v>0</v>
      </c>
      <c r="K101" s="202">
        <f>K144</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166</v>
      </c>
      <c r="E102" s="201"/>
      <c r="F102" s="201"/>
      <c r="G102" s="201"/>
      <c r="H102" s="201"/>
      <c r="I102" s="202">
        <f>Q177</f>
        <v>0</v>
      </c>
      <c r="J102" s="202">
        <f>R177</f>
        <v>0</v>
      </c>
      <c r="K102" s="202">
        <f>K177</f>
        <v>0</v>
      </c>
      <c r="L102" s="135"/>
      <c r="M102" s="203"/>
      <c r="S102" s="10"/>
      <c r="T102" s="10"/>
      <c r="U102" s="10"/>
      <c r="V102" s="10"/>
      <c r="W102" s="10"/>
      <c r="X102" s="10"/>
      <c r="Y102" s="10"/>
      <c r="Z102" s="10"/>
      <c r="AA102" s="10"/>
      <c r="AB102" s="10"/>
      <c r="AC102" s="10"/>
      <c r="AD102" s="10"/>
      <c r="AE102" s="10"/>
    </row>
    <row r="103" s="10" customFormat="1" ht="19.92" customHeight="1">
      <c r="A103" s="10"/>
      <c r="B103" s="199"/>
      <c r="C103" s="135"/>
      <c r="D103" s="200" t="s">
        <v>167</v>
      </c>
      <c r="E103" s="201"/>
      <c r="F103" s="201"/>
      <c r="G103" s="201"/>
      <c r="H103" s="201"/>
      <c r="I103" s="202">
        <f>Q183</f>
        <v>0</v>
      </c>
      <c r="J103" s="202">
        <f>R183</f>
        <v>0</v>
      </c>
      <c r="K103" s="202">
        <f>K183</f>
        <v>0</v>
      </c>
      <c r="L103" s="135"/>
      <c r="M103" s="203"/>
      <c r="S103" s="10"/>
      <c r="T103" s="10"/>
      <c r="U103" s="10"/>
      <c r="V103" s="10"/>
      <c r="W103" s="10"/>
      <c r="X103" s="10"/>
      <c r="Y103" s="10"/>
      <c r="Z103" s="10"/>
      <c r="AA103" s="10"/>
      <c r="AB103" s="10"/>
      <c r="AC103" s="10"/>
      <c r="AD103" s="10"/>
      <c r="AE103" s="10"/>
    </row>
    <row r="104" s="9" customFormat="1" ht="24.96" customHeight="1">
      <c r="A104" s="9"/>
      <c r="B104" s="193"/>
      <c r="C104" s="194"/>
      <c r="D104" s="195" t="s">
        <v>168</v>
      </c>
      <c r="E104" s="196"/>
      <c r="F104" s="196"/>
      <c r="G104" s="196"/>
      <c r="H104" s="196"/>
      <c r="I104" s="197">
        <f>Q186</f>
        <v>0</v>
      </c>
      <c r="J104" s="197">
        <f>R186</f>
        <v>0</v>
      </c>
      <c r="K104" s="197">
        <f>K186</f>
        <v>0</v>
      </c>
      <c r="L104" s="194"/>
      <c r="M104" s="198"/>
      <c r="S104" s="9"/>
      <c r="T104" s="9"/>
      <c r="U104" s="9"/>
      <c r="V104" s="9"/>
      <c r="W104" s="9"/>
      <c r="X104" s="9"/>
      <c r="Y104" s="9"/>
      <c r="Z104" s="9"/>
      <c r="AA104" s="9"/>
      <c r="AB104" s="9"/>
      <c r="AC104" s="9"/>
      <c r="AD104" s="9"/>
      <c r="AE104" s="9"/>
    </row>
    <row r="105" s="10" customFormat="1" ht="19.92" customHeight="1">
      <c r="A105" s="10"/>
      <c r="B105" s="199"/>
      <c r="C105" s="135"/>
      <c r="D105" s="200" t="s">
        <v>170</v>
      </c>
      <c r="E105" s="201"/>
      <c r="F105" s="201"/>
      <c r="G105" s="201"/>
      <c r="H105" s="201"/>
      <c r="I105" s="202">
        <f>Q187</f>
        <v>0</v>
      </c>
      <c r="J105" s="202">
        <f>R187</f>
        <v>0</v>
      </c>
      <c r="K105" s="202">
        <f>K187</f>
        <v>0</v>
      </c>
      <c r="L105" s="135"/>
      <c r="M105" s="203"/>
      <c r="S105" s="10"/>
      <c r="T105" s="10"/>
      <c r="U105" s="10"/>
      <c r="V105" s="10"/>
      <c r="W105" s="10"/>
      <c r="X105" s="10"/>
      <c r="Y105" s="10"/>
      <c r="Z105" s="10"/>
      <c r="AA105" s="10"/>
      <c r="AB105" s="10"/>
      <c r="AC105" s="10"/>
      <c r="AD105" s="10"/>
      <c r="AE105" s="10"/>
    </row>
    <row r="106" s="2" customFormat="1" ht="21.84" customHeight="1">
      <c r="A106" s="37"/>
      <c r="B106" s="38"/>
      <c r="C106" s="39"/>
      <c r="D106" s="39"/>
      <c r="E106" s="39"/>
      <c r="F106" s="39"/>
      <c r="G106" s="39"/>
      <c r="H106" s="39"/>
      <c r="I106" s="39"/>
      <c r="J106" s="39"/>
      <c r="K106" s="39"/>
      <c r="L106" s="39"/>
      <c r="M106" s="62"/>
      <c r="S106" s="37"/>
      <c r="T106" s="37"/>
      <c r="U106" s="37"/>
      <c r="V106" s="37"/>
      <c r="W106" s="37"/>
      <c r="X106" s="37"/>
      <c r="Y106" s="37"/>
      <c r="Z106" s="37"/>
      <c r="AA106" s="37"/>
      <c r="AB106" s="37"/>
      <c r="AC106" s="37"/>
      <c r="AD106" s="37"/>
      <c r="AE106" s="37"/>
    </row>
    <row r="107" s="2" customFormat="1" ht="6.96" customHeight="1">
      <c r="A107" s="37"/>
      <c r="B107" s="65"/>
      <c r="C107" s="66"/>
      <c r="D107" s="66"/>
      <c r="E107" s="66"/>
      <c r="F107" s="66"/>
      <c r="G107" s="66"/>
      <c r="H107" s="66"/>
      <c r="I107" s="66"/>
      <c r="J107" s="66"/>
      <c r="K107" s="66"/>
      <c r="L107" s="66"/>
      <c r="M107" s="62"/>
      <c r="S107" s="37"/>
      <c r="T107" s="37"/>
      <c r="U107" s="37"/>
      <c r="V107" s="37"/>
      <c r="W107" s="37"/>
      <c r="X107" s="37"/>
      <c r="Y107" s="37"/>
      <c r="Z107" s="37"/>
      <c r="AA107" s="37"/>
      <c r="AB107" s="37"/>
      <c r="AC107" s="37"/>
      <c r="AD107" s="37"/>
      <c r="AE107" s="37"/>
    </row>
    <row r="111" s="2" customFormat="1" ht="6.96" customHeight="1">
      <c r="A111" s="37"/>
      <c r="B111" s="67"/>
      <c r="C111" s="68"/>
      <c r="D111" s="68"/>
      <c r="E111" s="68"/>
      <c r="F111" s="68"/>
      <c r="G111" s="68"/>
      <c r="H111" s="68"/>
      <c r="I111" s="68"/>
      <c r="J111" s="68"/>
      <c r="K111" s="68"/>
      <c r="L111" s="68"/>
      <c r="M111" s="62"/>
      <c r="S111" s="37"/>
      <c r="T111" s="37"/>
      <c r="U111" s="37"/>
      <c r="V111" s="37"/>
      <c r="W111" s="37"/>
      <c r="X111" s="37"/>
      <c r="Y111" s="37"/>
      <c r="Z111" s="37"/>
      <c r="AA111" s="37"/>
      <c r="AB111" s="37"/>
      <c r="AC111" s="37"/>
      <c r="AD111" s="37"/>
      <c r="AE111" s="37"/>
    </row>
    <row r="112" s="2" customFormat="1" ht="24.96" customHeight="1">
      <c r="A112" s="37"/>
      <c r="B112" s="38"/>
      <c r="C112" s="22" t="s">
        <v>173</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12" customHeight="1">
      <c r="A114" s="37"/>
      <c r="B114" s="38"/>
      <c r="C114" s="31" t="s">
        <v>17</v>
      </c>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26.25" customHeight="1">
      <c r="A115" s="37"/>
      <c r="B115" s="38"/>
      <c r="C115" s="39"/>
      <c r="D115" s="39"/>
      <c r="E115" s="188" t="str">
        <f>E7</f>
        <v>MŠ Sluníčko - projekt úpravy zahrady pro děti s poruchou autistického spektra</v>
      </c>
      <c r="F115" s="31"/>
      <c r="G115" s="31"/>
      <c r="H115" s="31"/>
      <c r="I115" s="39"/>
      <c r="J115" s="39"/>
      <c r="K115" s="39"/>
      <c r="L115" s="39"/>
      <c r="M115" s="62"/>
      <c r="S115" s="37"/>
      <c r="T115" s="37"/>
      <c r="U115" s="37"/>
      <c r="V115" s="37"/>
      <c r="W115" s="37"/>
      <c r="X115" s="37"/>
      <c r="Y115" s="37"/>
      <c r="Z115" s="37"/>
      <c r="AA115" s="37"/>
      <c r="AB115" s="37"/>
      <c r="AC115" s="37"/>
      <c r="AD115" s="37"/>
      <c r="AE115" s="37"/>
    </row>
    <row r="116" s="1" customFormat="1" ht="12" customHeight="1">
      <c r="B116" s="20"/>
      <c r="C116" s="31" t="s">
        <v>151</v>
      </c>
      <c r="D116" s="21"/>
      <c r="E116" s="21"/>
      <c r="F116" s="21"/>
      <c r="G116" s="21"/>
      <c r="H116" s="21"/>
      <c r="I116" s="21"/>
      <c r="J116" s="21"/>
      <c r="K116" s="21"/>
      <c r="L116" s="21"/>
      <c r="M116" s="19"/>
    </row>
    <row r="117" s="2" customFormat="1" ht="16.5" customHeight="1">
      <c r="A117" s="37"/>
      <c r="B117" s="38"/>
      <c r="C117" s="39"/>
      <c r="D117" s="39"/>
      <c r="E117" s="188" t="s">
        <v>658</v>
      </c>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12" customHeight="1">
      <c r="A118" s="37"/>
      <c r="B118" s="38"/>
      <c r="C118" s="31" t="s">
        <v>441</v>
      </c>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6.5" customHeight="1">
      <c r="A119" s="37"/>
      <c r="B119" s="38"/>
      <c r="C119" s="39"/>
      <c r="D119" s="39"/>
      <c r="E119" s="75" t="str">
        <f>E11</f>
        <v>08.03 - Pískoviště 1</v>
      </c>
      <c r="F119" s="39"/>
      <c r="G119" s="39"/>
      <c r="H119" s="39"/>
      <c r="I119" s="39"/>
      <c r="J119" s="39"/>
      <c r="K119" s="39"/>
      <c r="L119" s="39"/>
      <c r="M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12" customHeight="1">
      <c r="A121" s="37"/>
      <c r="B121" s="38"/>
      <c r="C121" s="31" t="s">
        <v>21</v>
      </c>
      <c r="D121" s="39"/>
      <c r="E121" s="39"/>
      <c r="F121" s="26" t="str">
        <f>F14</f>
        <v>Roudnice nad Labem</v>
      </c>
      <c r="G121" s="39"/>
      <c r="H121" s="39"/>
      <c r="I121" s="31" t="s">
        <v>23</v>
      </c>
      <c r="J121" s="78" t="str">
        <f>IF(J14="","",J14)</f>
        <v>28. 8. 2024</v>
      </c>
      <c r="K121" s="39"/>
      <c r="L121" s="39"/>
      <c r="M121" s="62"/>
      <c r="S121" s="37"/>
      <c r="T121" s="37"/>
      <c r="U121" s="37"/>
      <c r="V121" s="37"/>
      <c r="W121" s="37"/>
      <c r="X121" s="37"/>
      <c r="Y121" s="37"/>
      <c r="Z121" s="37"/>
      <c r="AA121" s="37"/>
      <c r="AB121" s="37"/>
      <c r="AC121" s="37"/>
      <c r="AD121" s="37"/>
      <c r="AE121" s="37"/>
    </row>
    <row r="122" s="2" customFormat="1" ht="6.96" customHeight="1">
      <c r="A122" s="37"/>
      <c r="B122" s="38"/>
      <c r="C122" s="39"/>
      <c r="D122" s="39"/>
      <c r="E122" s="39"/>
      <c r="F122" s="39"/>
      <c r="G122" s="39"/>
      <c r="H122" s="39"/>
      <c r="I122" s="39"/>
      <c r="J122" s="39"/>
      <c r="K122" s="39"/>
      <c r="L122" s="39"/>
      <c r="M122" s="62"/>
      <c r="S122" s="37"/>
      <c r="T122" s="37"/>
      <c r="U122" s="37"/>
      <c r="V122" s="37"/>
      <c r="W122" s="37"/>
      <c r="X122" s="37"/>
      <c r="Y122" s="37"/>
      <c r="Z122" s="37"/>
      <c r="AA122" s="37"/>
      <c r="AB122" s="37"/>
      <c r="AC122" s="37"/>
      <c r="AD122" s="37"/>
      <c r="AE122" s="37"/>
    </row>
    <row r="123" s="2" customFormat="1" ht="25.65" customHeight="1">
      <c r="A123" s="37"/>
      <c r="B123" s="38"/>
      <c r="C123" s="31" t="s">
        <v>25</v>
      </c>
      <c r="D123" s="39"/>
      <c r="E123" s="39"/>
      <c r="F123" s="26" t="str">
        <f>E17</f>
        <v>MŠ Sluníčko</v>
      </c>
      <c r="G123" s="39"/>
      <c r="H123" s="39"/>
      <c r="I123" s="31" t="s">
        <v>32</v>
      </c>
      <c r="J123" s="35" t="str">
        <f>E23</f>
        <v>Ing. Tomáš Prinz, DiS.</v>
      </c>
      <c r="K123" s="39"/>
      <c r="L123" s="39"/>
      <c r="M123" s="62"/>
      <c r="S123" s="37"/>
      <c r="T123" s="37"/>
      <c r="U123" s="37"/>
      <c r="V123" s="37"/>
      <c r="W123" s="37"/>
      <c r="X123" s="37"/>
      <c r="Y123" s="37"/>
      <c r="Z123" s="37"/>
      <c r="AA123" s="37"/>
      <c r="AB123" s="37"/>
      <c r="AC123" s="37"/>
      <c r="AD123" s="37"/>
      <c r="AE123" s="37"/>
    </row>
    <row r="124" s="2" customFormat="1" ht="15.15" customHeight="1">
      <c r="A124" s="37"/>
      <c r="B124" s="38"/>
      <c r="C124" s="31" t="s">
        <v>30</v>
      </c>
      <c r="D124" s="39"/>
      <c r="E124" s="39"/>
      <c r="F124" s="26" t="str">
        <f>IF(E20="","",E20)</f>
        <v>Vyplň údaj</v>
      </c>
      <c r="G124" s="39"/>
      <c r="H124" s="39"/>
      <c r="I124" s="31" t="s">
        <v>35</v>
      </c>
      <c r="J124" s="35" t="str">
        <f>E26</f>
        <v xml:space="preserve"> </v>
      </c>
      <c r="K124" s="39"/>
      <c r="L124" s="39"/>
      <c r="M124" s="62"/>
      <c r="S124" s="37"/>
      <c r="T124" s="37"/>
      <c r="U124" s="37"/>
      <c r="V124" s="37"/>
      <c r="W124" s="37"/>
      <c r="X124" s="37"/>
      <c r="Y124" s="37"/>
      <c r="Z124" s="37"/>
      <c r="AA124" s="37"/>
      <c r="AB124" s="37"/>
      <c r="AC124" s="37"/>
      <c r="AD124" s="37"/>
      <c r="AE124" s="37"/>
    </row>
    <row r="125" s="2" customFormat="1" ht="10.32" customHeight="1">
      <c r="A125" s="37"/>
      <c r="B125" s="38"/>
      <c r="C125" s="39"/>
      <c r="D125" s="39"/>
      <c r="E125" s="39"/>
      <c r="F125" s="39"/>
      <c r="G125" s="39"/>
      <c r="H125" s="39"/>
      <c r="I125" s="39"/>
      <c r="J125" s="39"/>
      <c r="K125" s="39"/>
      <c r="L125" s="39"/>
      <c r="M125" s="62"/>
      <c r="S125" s="37"/>
      <c r="T125" s="37"/>
      <c r="U125" s="37"/>
      <c r="V125" s="37"/>
      <c r="W125" s="37"/>
      <c r="X125" s="37"/>
      <c r="Y125" s="37"/>
      <c r="Z125" s="37"/>
      <c r="AA125" s="37"/>
      <c r="AB125" s="37"/>
      <c r="AC125" s="37"/>
      <c r="AD125" s="37"/>
      <c r="AE125" s="37"/>
    </row>
    <row r="126" s="11" customFormat="1" ht="29.28" customHeight="1">
      <c r="A126" s="204"/>
      <c r="B126" s="205"/>
      <c r="C126" s="206" t="s">
        <v>174</v>
      </c>
      <c r="D126" s="207" t="s">
        <v>63</v>
      </c>
      <c r="E126" s="207" t="s">
        <v>59</v>
      </c>
      <c r="F126" s="207" t="s">
        <v>60</v>
      </c>
      <c r="G126" s="207" t="s">
        <v>175</v>
      </c>
      <c r="H126" s="207" t="s">
        <v>176</v>
      </c>
      <c r="I126" s="207" t="s">
        <v>177</v>
      </c>
      <c r="J126" s="207" t="s">
        <v>178</v>
      </c>
      <c r="K126" s="207" t="s">
        <v>160</v>
      </c>
      <c r="L126" s="208" t="s">
        <v>179</v>
      </c>
      <c r="M126" s="209"/>
      <c r="N126" s="99" t="s">
        <v>1</v>
      </c>
      <c r="O126" s="100" t="s">
        <v>42</v>
      </c>
      <c r="P126" s="100" t="s">
        <v>180</v>
      </c>
      <c r="Q126" s="100" t="s">
        <v>181</v>
      </c>
      <c r="R126" s="100" t="s">
        <v>182</v>
      </c>
      <c r="S126" s="100" t="s">
        <v>183</v>
      </c>
      <c r="T126" s="100" t="s">
        <v>184</v>
      </c>
      <c r="U126" s="100" t="s">
        <v>185</v>
      </c>
      <c r="V126" s="100" t="s">
        <v>186</v>
      </c>
      <c r="W126" s="100" t="s">
        <v>187</v>
      </c>
      <c r="X126" s="101" t="s">
        <v>188</v>
      </c>
      <c r="Y126" s="204"/>
      <c r="Z126" s="204"/>
      <c r="AA126" s="204"/>
      <c r="AB126" s="204"/>
      <c r="AC126" s="204"/>
      <c r="AD126" s="204"/>
      <c r="AE126" s="204"/>
    </row>
    <row r="127" s="2" customFormat="1" ht="22.8" customHeight="1">
      <c r="A127" s="37"/>
      <c r="B127" s="38"/>
      <c r="C127" s="106" t="s">
        <v>189</v>
      </c>
      <c r="D127" s="39"/>
      <c r="E127" s="39"/>
      <c r="F127" s="39"/>
      <c r="G127" s="39"/>
      <c r="H127" s="39"/>
      <c r="I127" s="39"/>
      <c r="J127" s="39"/>
      <c r="K127" s="210">
        <f>BK127</f>
        <v>0</v>
      </c>
      <c r="L127" s="39"/>
      <c r="M127" s="43"/>
      <c r="N127" s="102"/>
      <c r="O127" s="211"/>
      <c r="P127" s="103"/>
      <c r="Q127" s="212">
        <f>Q128+Q186</f>
        <v>0</v>
      </c>
      <c r="R127" s="212">
        <f>R128+R186</f>
        <v>0</v>
      </c>
      <c r="S127" s="103"/>
      <c r="T127" s="213">
        <f>T128+T186</f>
        <v>0</v>
      </c>
      <c r="U127" s="103"/>
      <c r="V127" s="213">
        <f>V128+V186</f>
        <v>6.7666598000000002</v>
      </c>
      <c r="W127" s="103"/>
      <c r="X127" s="214">
        <f>X128+X186</f>
        <v>0</v>
      </c>
      <c r="Y127" s="37"/>
      <c r="Z127" s="37"/>
      <c r="AA127" s="37"/>
      <c r="AB127" s="37"/>
      <c r="AC127" s="37"/>
      <c r="AD127" s="37"/>
      <c r="AE127" s="37"/>
      <c r="AT127" s="16" t="s">
        <v>79</v>
      </c>
      <c r="AU127" s="16" t="s">
        <v>162</v>
      </c>
      <c r="BK127" s="215">
        <f>BK128+BK186</f>
        <v>0</v>
      </c>
    </row>
    <row r="128" s="12" customFormat="1" ht="25.92" customHeight="1">
      <c r="A128" s="12"/>
      <c r="B128" s="216"/>
      <c r="C128" s="217"/>
      <c r="D128" s="218" t="s">
        <v>79</v>
      </c>
      <c r="E128" s="219" t="s">
        <v>190</v>
      </c>
      <c r="F128" s="219" t="s">
        <v>191</v>
      </c>
      <c r="G128" s="217"/>
      <c r="H128" s="217"/>
      <c r="I128" s="220"/>
      <c r="J128" s="220"/>
      <c r="K128" s="221">
        <f>BK128</f>
        <v>0</v>
      </c>
      <c r="L128" s="217"/>
      <c r="M128" s="222"/>
      <c r="N128" s="223"/>
      <c r="O128" s="224"/>
      <c r="P128" s="224"/>
      <c r="Q128" s="225">
        <f>Q129+Q144+Q177+Q183</f>
        <v>0</v>
      </c>
      <c r="R128" s="225">
        <f>R129+R144+R177+R183</f>
        <v>0</v>
      </c>
      <c r="S128" s="224"/>
      <c r="T128" s="226">
        <f>T129+T144+T177+T183</f>
        <v>0</v>
      </c>
      <c r="U128" s="224"/>
      <c r="V128" s="226">
        <f>V129+V144+V177+V183</f>
        <v>6.7635610000000002</v>
      </c>
      <c r="W128" s="224"/>
      <c r="X128" s="227">
        <f>X129+X144+X177+X183</f>
        <v>0</v>
      </c>
      <c r="Y128" s="12"/>
      <c r="Z128" s="12"/>
      <c r="AA128" s="12"/>
      <c r="AB128" s="12"/>
      <c r="AC128" s="12"/>
      <c r="AD128" s="12"/>
      <c r="AE128" s="12"/>
      <c r="AR128" s="228" t="s">
        <v>88</v>
      </c>
      <c r="AT128" s="229" t="s">
        <v>79</v>
      </c>
      <c r="AU128" s="229" t="s">
        <v>80</v>
      </c>
      <c r="AY128" s="228" t="s">
        <v>192</v>
      </c>
      <c r="BK128" s="230">
        <f>BK129+BK144+BK177+BK183</f>
        <v>0</v>
      </c>
    </row>
    <row r="129" s="12" customFormat="1" ht="22.8" customHeight="1">
      <c r="A129" s="12"/>
      <c r="B129" s="216"/>
      <c r="C129" s="217"/>
      <c r="D129" s="218" t="s">
        <v>79</v>
      </c>
      <c r="E129" s="231" t="s">
        <v>88</v>
      </c>
      <c r="F129" s="231" t="s">
        <v>193</v>
      </c>
      <c r="G129" s="217"/>
      <c r="H129" s="217"/>
      <c r="I129" s="220"/>
      <c r="J129" s="220"/>
      <c r="K129" s="232">
        <f>BK129</f>
        <v>0</v>
      </c>
      <c r="L129" s="217"/>
      <c r="M129" s="222"/>
      <c r="N129" s="223"/>
      <c r="O129" s="224"/>
      <c r="P129" s="224"/>
      <c r="Q129" s="225">
        <f>SUM(Q130:Q143)</f>
        <v>0</v>
      </c>
      <c r="R129" s="225">
        <f>SUM(R130:R143)</f>
        <v>0</v>
      </c>
      <c r="S129" s="224"/>
      <c r="T129" s="226">
        <f>SUM(T130:T143)</f>
        <v>0</v>
      </c>
      <c r="U129" s="224"/>
      <c r="V129" s="226">
        <f>SUM(V130:V143)</f>
        <v>0</v>
      </c>
      <c r="W129" s="224"/>
      <c r="X129" s="227">
        <f>SUM(X130:X143)</f>
        <v>0</v>
      </c>
      <c r="Y129" s="12"/>
      <c r="Z129" s="12"/>
      <c r="AA129" s="12"/>
      <c r="AB129" s="12"/>
      <c r="AC129" s="12"/>
      <c r="AD129" s="12"/>
      <c r="AE129" s="12"/>
      <c r="AR129" s="228" t="s">
        <v>88</v>
      </c>
      <c r="AT129" s="229" t="s">
        <v>79</v>
      </c>
      <c r="AU129" s="229" t="s">
        <v>88</v>
      </c>
      <c r="AY129" s="228" t="s">
        <v>192</v>
      </c>
      <c r="BK129" s="230">
        <f>SUM(BK130:BK143)</f>
        <v>0</v>
      </c>
    </row>
    <row r="130" s="2" customFormat="1" ht="24.15" customHeight="1">
      <c r="A130" s="37"/>
      <c r="B130" s="38"/>
      <c r="C130" s="233" t="s">
        <v>88</v>
      </c>
      <c r="D130" s="233" t="s">
        <v>194</v>
      </c>
      <c r="E130" s="234" t="s">
        <v>195</v>
      </c>
      <c r="F130" s="235" t="s">
        <v>196</v>
      </c>
      <c r="G130" s="236" t="s">
        <v>197</v>
      </c>
      <c r="H130" s="237">
        <v>3.8839999999999999</v>
      </c>
      <c r="I130" s="238"/>
      <c r="J130" s="238"/>
      <c r="K130" s="239">
        <f>ROUND(P130*H130,2)</f>
        <v>0</v>
      </c>
      <c r="L130" s="235" t="s">
        <v>198</v>
      </c>
      <c r="M130" s="43"/>
      <c r="N130" s="240" t="s">
        <v>1</v>
      </c>
      <c r="O130" s="241" t="s">
        <v>43</v>
      </c>
      <c r="P130" s="242">
        <f>I130+J130</f>
        <v>0</v>
      </c>
      <c r="Q130" s="242">
        <f>ROUND(I130*H130,2)</f>
        <v>0</v>
      </c>
      <c r="R130" s="242">
        <f>ROUND(J130*H130,2)</f>
        <v>0</v>
      </c>
      <c r="S130" s="90"/>
      <c r="T130" s="243">
        <f>S130*H130</f>
        <v>0</v>
      </c>
      <c r="U130" s="243">
        <v>0</v>
      </c>
      <c r="V130" s="243">
        <f>U130*H130</f>
        <v>0</v>
      </c>
      <c r="W130" s="243">
        <v>0</v>
      </c>
      <c r="X130" s="244">
        <f>W130*H130</f>
        <v>0</v>
      </c>
      <c r="Y130" s="37"/>
      <c r="Z130" s="37"/>
      <c r="AA130" s="37"/>
      <c r="AB130" s="37"/>
      <c r="AC130" s="37"/>
      <c r="AD130" s="37"/>
      <c r="AE130" s="37"/>
      <c r="AR130" s="245" t="s">
        <v>199</v>
      </c>
      <c r="AT130" s="245" t="s">
        <v>194</v>
      </c>
      <c r="AU130" s="245" t="s">
        <v>90</v>
      </c>
      <c r="AY130" s="16" t="s">
        <v>192</v>
      </c>
      <c r="BE130" s="246">
        <f>IF(O130="základní",K130,0)</f>
        <v>0</v>
      </c>
      <c r="BF130" s="246">
        <f>IF(O130="snížená",K130,0)</f>
        <v>0</v>
      </c>
      <c r="BG130" s="246">
        <f>IF(O130="zákl. přenesená",K130,0)</f>
        <v>0</v>
      </c>
      <c r="BH130" s="246">
        <f>IF(O130="sníž. přenesená",K130,0)</f>
        <v>0</v>
      </c>
      <c r="BI130" s="246">
        <f>IF(O130="nulová",K130,0)</f>
        <v>0</v>
      </c>
      <c r="BJ130" s="16" t="s">
        <v>88</v>
      </c>
      <c r="BK130" s="246">
        <f>ROUND(P130*H130,2)</f>
        <v>0</v>
      </c>
      <c r="BL130" s="16" t="s">
        <v>199</v>
      </c>
      <c r="BM130" s="245" t="s">
        <v>660</v>
      </c>
    </row>
    <row r="131" s="2" customFormat="1">
      <c r="A131" s="37"/>
      <c r="B131" s="38"/>
      <c r="C131" s="39"/>
      <c r="D131" s="247" t="s">
        <v>201</v>
      </c>
      <c r="E131" s="39"/>
      <c r="F131" s="248" t="s">
        <v>202</v>
      </c>
      <c r="G131" s="39"/>
      <c r="H131" s="39"/>
      <c r="I131" s="249"/>
      <c r="J131" s="249"/>
      <c r="K131" s="39"/>
      <c r="L131" s="39"/>
      <c r="M131" s="43"/>
      <c r="N131" s="250"/>
      <c r="O131" s="251"/>
      <c r="P131" s="90"/>
      <c r="Q131" s="90"/>
      <c r="R131" s="90"/>
      <c r="S131" s="90"/>
      <c r="T131" s="90"/>
      <c r="U131" s="90"/>
      <c r="V131" s="90"/>
      <c r="W131" s="90"/>
      <c r="X131" s="91"/>
      <c r="Y131" s="37"/>
      <c r="Z131" s="37"/>
      <c r="AA131" s="37"/>
      <c r="AB131" s="37"/>
      <c r="AC131" s="37"/>
      <c r="AD131" s="37"/>
      <c r="AE131" s="37"/>
      <c r="AT131" s="16" t="s">
        <v>201</v>
      </c>
      <c r="AU131" s="16" t="s">
        <v>90</v>
      </c>
    </row>
    <row r="132" s="2" customFormat="1">
      <c r="A132" s="37"/>
      <c r="B132" s="38"/>
      <c r="C132" s="39"/>
      <c r="D132" s="252" t="s">
        <v>203</v>
      </c>
      <c r="E132" s="39"/>
      <c r="F132" s="253" t="s">
        <v>204</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203</v>
      </c>
      <c r="AU132" s="16" t="s">
        <v>90</v>
      </c>
    </row>
    <row r="133" s="13" customFormat="1">
      <c r="A133" s="13"/>
      <c r="B133" s="254"/>
      <c r="C133" s="255"/>
      <c r="D133" s="252" t="s">
        <v>205</v>
      </c>
      <c r="E133" s="256" t="s">
        <v>1</v>
      </c>
      <c r="F133" s="257" t="s">
        <v>661</v>
      </c>
      <c r="G133" s="255"/>
      <c r="H133" s="258">
        <v>2.1000000000000001</v>
      </c>
      <c r="I133" s="259"/>
      <c r="J133" s="259"/>
      <c r="K133" s="255"/>
      <c r="L133" s="255"/>
      <c r="M133" s="260"/>
      <c r="N133" s="261"/>
      <c r="O133" s="262"/>
      <c r="P133" s="262"/>
      <c r="Q133" s="262"/>
      <c r="R133" s="262"/>
      <c r="S133" s="262"/>
      <c r="T133" s="262"/>
      <c r="U133" s="262"/>
      <c r="V133" s="262"/>
      <c r="W133" s="262"/>
      <c r="X133" s="263"/>
      <c r="Y133" s="13"/>
      <c r="Z133" s="13"/>
      <c r="AA133" s="13"/>
      <c r="AB133" s="13"/>
      <c r="AC133" s="13"/>
      <c r="AD133" s="13"/>
      <c r="AE133" s="13"/>
      <c r="AT133" s="264" t="s">
        <v>205</v>
      </c>
      <c r="AU133" s="264" t="s">
        <v>90</v>
      </c>
      <c r="AV133" s="13" t="s">
        <v>90</v>
      </c>
      <c r="AW133" s="13" t="s">
        <v>5</v>
      </c>
      <c r="AX133" s="13" t="s">
        <v>80</v>
      </c>
      <c r="AY133" s="264" t="s">
        <v>192</v>
      </c>
    </row>
    <row r="134" s="13" customFormat="1">
      <c r="A134" s="13"/>
      <c r="B134" s="254"/>
      <c r="C134" s="255"/>
      <c r="D134" s="252" t="s">
        <v>205</v>
      </c>
      <c r="E134" s="256" t="s">
        <v>1</v>
      </c>
      <c r="F134" s="257" t="s">
        <v>662</v>
      </c>
      <c r="G134" s="255"/>
      <c r="H134" s="258">
        <v>1.3500000000000001</v>
      </c>
      <c r="I134" s="259"/>
      <c r="J134" s="259"/>
      <c r="K134" s="255"/>
      <c r="L134" s="255"/>
      <c r="M134" s="260"/>
      <c r="N134" s="261"/>
      <c r="O134" s="262"/>
      <c r="P134" s="262"/>
      <c r="Q134" s="262"/>
      <c r="R134" s="262"/>
      <c r="S134" s="262"/>
      <c r="T134" s="262"/>
      <c r="U134" s="262"/>
      <c r="V134" s="262"/>
      <c r="W134" s="262"/>
      <c r="X134" s="263"/>
      <c r="Y134" s="13"/>
      <c r="Z134" s="13"/>
      <c r="AA134" s="13"/>
      <c r="AB134" s="13"/>
      <c r="AC134" s="13"/>
      <c r="AD134" s="13"/>
      <c r="AE134" s="13"/>
      <c r="AT134" s="264" t="s">
        <v>205</v>
      </c>
      <c r="AU134" s="264" t="s">
        <v>90</v>
      </c>
      <c r="AV134" s="13" t="s">
        <v>90</v>
      </c>
      <c r="AW134" s="13" t="s">
        <v>5</v>
      </c>
      <c r="AX134" s="13" t="s">
        <v>80</v>
      </c>
      <c r="AY134" s="264" t="s">
        <v>192</v>
      </c>
    </row>
    <row r="135" s="13" customFormat="1">
      <c r="A135" s="13"/>
      <c r="B135" s="254"/>
      <c r="C135" s="255"/>
      <c r="D135" s="252" t="s">
        <v>205</v>
      </c>
      <c r="E135" s="256" t="s">
        <v>1</v>
      </c>
      <c r="F135" s="257" t="s">
        <v>663</v>
      </c>
      <c r="G135" s="255"/>
      <c r="H135" s="258">
        <v>0.434</v>
      </c>
      <c r="I135" s="259"/>
      <c r="J135" s="259"/>
      <c r="K135" s="255"/>
      <c r="L135" s="255"/>
      <c r="M135" s="260"/>
      <c r="N135" s="261"/>
      <c r="O135" s="262"/>
      <c r="P135" s="262"/>
      <c r="Q135" s="262"/>
      <c r="R135" s="262"/>
      <c r="S135" s="262"/>
      <c r="T135" s="262"/>
      <c r="U135" s="262"/>
      <c r="V135" s="262"/>
      <c r="W135" s="262"/>
      <c r="X135" s="263"/>
      <c r="Y135" s="13"/>
      <c r="Z135" s="13"/>
      <c r="AA135" s="13"/>
      <c r="AB135" s="13"/>
      <c r="AC135" s="13"/>
      <c r="AD135" s="13"/>
      <c r="AE135" s="13"/>
      <c r="AT135" s="264" t="s">
        <v>205</v>
      </c>
      <c r="AU135" s="264" t="s">
        <v>90</v>
      </c>
      <c r="AV135" s="13" t="s">
        <v>90</v>
      </c>
      <c r="AW135" s="13" t="s">
        <v>5</v>
      </c>
      <c r="AX135" s="13" t="s">
        <v>80</v>
      </c>
      <c r="AY135" s="264" t="s">
        <v>192</v>
      </c>
    </row>
    <row r="136" s="14" customFormat="1">
      <c r="A136" s="14"/>
      <c r="B136" s="265"/>
      <c r="C136" s="266"/>
      <c r="D136" s="252" t="s">
        <v>205</v>
      </c>
      <c r="E136" s="267" t="s">
        <v>1</v>
      </c>
      <c r="F136" s="268" t="s">
        <v>209</v>
      </c>
      <c r="G136" s="266"/>
      <c r="H136" s="269">
        <v>3.8840000000000003</v>
      </c>
      <c r="I136" s="270"/>
      <c r="J136" s="270"/>
      <c r="K136" s="266"/>
      <c r="L136" s="266"/>
      <c r="M136" s="271"/>
      <c r="N136" s="272"/>
      <c r="O136" s="273"/>
      <c r="P136" s="273"/>
      <c r="Q136" s="273"/>
      <c r="R136" s="273"/>
      <c r="S136" s="273"/>
      <c r="T136" s="273"/>
      <c r="U136" s="273"/>
      <c r="V136" s="273"/>
      <c r="W136" s="273"/>
      <c r="X136" s="274"/>
      <c r="Y136" s="14"/>
      <c r="Z136" s="14"/>
      <c r="AA136" s="14"/>
      <c r="AB136" s="14"/>
      <c r="AC136" s="14"/>
      <c r="AD136" s="14"/>
      <c r="AE136" s="14"/>
      <c r="AT136" s="275" t="s">
        <v>205</v>
      </c>
      <c r="AU136" s="275" t="s">
        <v>90</v>
      </c>
      <c r="AV136" s="14" t="s">
        <v>199</v>
      </c>
      <c r="AW136" s="14" t="s">
        <v>5</v>
      </c>
      <c r="AX136" s="14" t="s">
        <v>88</v>
      </c>
      <c r="AY136" s="275" t="s">
        <v>192</v>
      </c>
    </row>
    <row r="137" s="2" customFormat="1" ht="62.7" customHeight="1">
      <c r="A137" s="37"/>
      <c r="B137" s="38"/>
      <c r="C137" s="233" t="s">
        <v>90</v>
      </c>
      <c r="D137" s="233" t="s">
        <v>194</v>
      </c>
      <c r="E137" s="234" t="s">
        <v>586</v>
      </c>
      <c r="F137" s="235" t="s">
        <v>587</v>
      </c>
      <c r="G137" s="236" t="s">
        <v>197</v>
      </c>
      <c r="H137" s="237">
        <v>3.8839999999999999</v>
      </c>
      <c r="I137" s="238"/>
      <c r="J137" s="238"/>
      <c r="K137" s="239">
        <f>ROUND(P137*H137,2)</f>
        <v>0</v>
      </c>
      <c r="L137" s="235" t="s">
        <v>198</v>
      </c>
      <c r="M137" s="43"/>
      <c r="N137" s="240" t="s">
        <v>1</v>
      </c>
      <c r="O137" s="241" t="s">
        <v>43</v>
      </c>
      <c r="P137" s="242">
        <f>I137+J137</f>
        <v>0</v>
      </c>
      <c r="Q137" s="242">
        <f>ROUND(I137*H137,2)</f>
        <v>0</v>
      </c>
      <c r="R137" s="242">
        <f>ROUND(J137*H137,2)</f>
        <v>0</v>
      </c>
      <c r="S137" s="90"/>
      <c r="T137" s="243">
        <f>S137*H137</f>
        <v>0</v>
      </c>
      <c r="U137" s="243">
        <v>0</v>
      </c>
      <c r="V137" s="243">
        <f>U137*H137</f>
        <v>0</v>
      </c>
      <c r="W137" s="243">
        <v>0</v>
      </c>
      <c r="X137" s="244">
        <f>W137*H137</f>
        <v>0</v>
      </c>
      <c r="Y137" s="37"/>
      <c r="Z137" s="37"/>
      <c r="AA137" s="37"/>
      <c r="AB137" s="37"/>
      <c r="AC137" s="37"/>
      <c r="AD137" s="37"/>
      <c r="AE137" s="37"/>
      <c r="AR137" s="245" t="s">
        <v>199</v>
      </c>
      <c r="AT137" s="245" t="s">
        <v>194</v>
      </c>
      <c r="AU137" s="245" t="s">
        <v>90</v>
      </c>
      <c r="AY137" s="16" t="s">
        <v>192</v>
      </c>
      <c r="BE137" s="246">
        <f>IF(O137="základní",K137,0)</f>
        <v>0</v>
      </c>
      <c r="BF137" s="246">
        <f>IF(O137="snížená",K137,0)</f>
        <v>0</v>
      </c>
      <c r="BG137" s="246">
        <f>IF(O137="zákl. přenesená",K137,0)</f>
        <v>0</v>
      </c>
      <c r="BH137" s="246">
        <f>IF(O137="sníž. přenesená",K137,0)</f>
        <v>0</v>
      </c>
      <c r="BI137" s="246">
        <f>IF(O137="nulová",K137,0)</f>
        <v>0</v>
      </c>
      <c r="BJ137" s="16" t="s">
        <v>88</v>
      </c>
      <c r="BK137" s="246">
        <f>ROUND(P137*H137,2)</f>
        <v>0</v>
      </c>
      <c r="BL137" s="16" t="s">
        <v>199</v>
      </c>
      <c r="BM137" s="245" t="s">
        <v>664</v>
      </c>
    </row>
    <row r="138" s="2" customFormat="1">
      <c r="A138" s="37"/>
      <c r="B138" s="38"/>
      <c r="C138" s="39"/>
      <c r="D138" s="247" t="s">
        <v>201</v>
      </c>
      <c r="E138" s="39"/>
      <c r="F138" s="248" t="s">
        <v>665</v>
      </c>
      <c r="G138" s="39"/>
      <c r="H138" s="39"/>
      <c r="I138" s="249"/>
      <c r="J138" s="249"/>
      <c r="K138" s="39"/>
      <c r="L138" s="39"/>
      <c r="M138" s="43"/>
      <c r="N138" s="250"/>
      <c r="O138" s="251"/>
      <c r="P138" s="90"/>
      <c r="Q138" s="90"/>
      <c r="R138" s="90"/>
      <c r="S138" s="90"/>
      <c r="T138" s="90"/>
      <c r="U138" s="90"/>
      <c r="V138" s="90"/>
      <c r="W138" s="90"/>
      <c r="X138" s="91"/>
      <c r="Y138" s="37"/>
      <c r="Z138" s="37"/>
      <c r="AA138" s="37"/>
      <c r="AB138" s="37"/>
      <c r="AC138" s="37"/>
      <c r="AD138" s="37"/>
      <c r="AE138" s="37"/>
      <c r="AT138" s="16" t="s">
        <v>201</v>
      </c>
      <c r="AU138" s="16" t="s">
        <v>90</v>
      </c>
    </row>
    <row r="139" s="2" customFormat="1">
      <c r="A139" s="37"/>
      <c r="B139" s="38"/>
      <c r="C139" s="39"/>
      <c r="D139" s="252" t="s">
        <v>203</v>
      </c>
      <c r="E139" s="39"/>
      <c r="F139" s="253" t="s">
        <v>214</v>
      </c>
      <c r="G139" s="39"/>
      <c r="H139" s="39"/>
      <c r="I139" s="249"/>
      <c r="J139" s="249"/>
      <c r="K139" s="39"/>
      <c r="L139" s="39"/>
      <c r="M139" s="43"/>
      <c r="N139" s="250"/>
      <c r="O139" s="251"/>
      <c r="P139" s="90"/>
      <c r="Q139" s="90"/>
      <c r="R139" s="90"/>
      <c r="S139" s="90"/>
      <c r="T139" s="90"/>
      <c r="U139" s="90"/>
      <c r="V139" s="90"/>
      <c r="W139" s="90"/>
      <c r="X139" s="91"/>
      <c r="Y139" s="37"/>
      <c r="Z139" s="37"/>
      <c r="AA139" s="37"/>
      <c r="AB139" s="37"/>
      <c r="AC139" s="37"/>
      <c r="AD139" s="37"/>
      <c r="AE139" s="37"/>
      <c r="AT139" s="16" t="s">
        <v>203</v>
      </c>
      <c r="AU139" s="16" t="s">
        <v>90</v>
      </c>
    </row>
    <row r="140" s="13" customFormat="1">
      <c r="A140" s="13"/>
      <c r="B140" s="254"/>
      <c r="C140" s="255"/>
      <c r="D140" s="252" t="s">
        <v>205</v>
      </c>
      <c r="E140" s="256" t="s">
        <v>1</v>
      </c>
      <c r="F140" s="257" t="s">
        <v>661</v>
      </c>
      <c r="G140" s="255"/>
      <c r="H140" s="258">
        <v>2.1000000000000001</v>
      </c>
      <c r="I140" s="259"/>
      <c r="J140" s="259"/>
      <c r="K140" s="255"/>
      <c r="L140" s="255"/>
      <c r="M140" s="260"/>
      <c r="N140" s="261"/>
      <c r="O140" s="262"/>
      <c r="P140" s="262"/>
      <c r="Q140" s="262"/>
      <c r="R140" s="262"/>
      <c r="S140" s="262"/>
      <c r="T140" s="262"/>
      <c r="U140" s="262"/>
      <c r="V140" s="262"/>
      <c r="W140" s="262"/>
      <c r="X140" s="263"/>
      <c r="Y140" s="13"/>
      <c r="Z140" s="13"/>
      <c r="AA140" s="13"/>
      <c r="AB140" s="13"/>
      <c r="AC140" s="13"/>
      <c r="AD140" s="13"/>
      <c r="AE140" s="13"/>
      <c r="AT140" s="264" t="s">
        <v>205</v>
      </c>
      <c r="AU140" s="264" t="s">
        <v>90</v>
      </c>
      <c r="AV140" s="13" t="s">
        <v>90</v>
      </c>
      <c r="AW140" s="13" t="s">
        <v>5</v>
      </c>
      <c r="AX140" s="13" t="s">
        <v>80</v>
      </c>
      <c r="AY140" s="264" t="s">
        <v>192</v>
      </c>
    </row>
    <row r="141" s="13" customFormat="1">
      <c r="A141" s="13"/>
      <c r="B141" s="254"/>
      <c r="C141" s="255"/>
      <c r="D141" s="252" t="s">
        <v>205</v>
      </c>
      <c r="E141" s="256" t="s">
        <v>1</v>
      </c>
      <c r="F141" s="257" t="s">
        <v>666</v>
      </c>
      <c r="G141" s="255"/>
      <c r="H141" s="258">
        <v>1.3500000000000001</v>
      </c>
      <c r="I141" s="259"/>
      <c r="J141" s="259"/>
      <c r="K141" s="255"/>
      <c r="L141" s="255"/>
      <c r="M141" s="260"/>
      <c r="N141" s="261"/>
      <c r="O141" s="262"/>
      <c r="P141" s="262"/>
      <c r="Q141" s="262"/>
      <c r="R141" s="262"/>
      <c r="S141" s="262"/>
      <c r="T141" s="262"/>
      <c r="U141" s="262"/>
      <c r="V141" s="262"/>
      <c r="W141" s="262"/>
      <c r="X141" s="263"/>
      <c r="Y141" s="13"/>
      <c r="Z141" s="13"/>
      <c r="AA141" s="13"/>
      <c r="AB141" s="13"/>
      <c r="AC141" s="13"/>
      <c r="AD141" s="13"/>
      <c r="AE141" s="13"/>
      <c r="AT141" s="264" t="s">
        <v>205</v>
      </c>
      <c r="AU141" s="264" t="s">
        <v>90</v>
      </c>
      <c r="AV141" s="13" t="s">
        <v>90</v>
      </c>
      <c r="AW141" s="13" t="s">
        <v>5</v>
      </c>
      <c r="AX141" s="13" t="s">
        <v>80</v>
      </c>
      <c r="AY141" s="264" t="s">
        <v>192</v>
      </c>
    </row>
    <row r="142" s="13" customFormat="1">
      <c r="A142" s="13"/>
      <c r="B142" s="254"/>
      <c r="C142" s="255"/>
      <c r="D142" s="252" t="s">
        <v>205</v>
      </c>
      <c r="E142" s="256" t="s">
        <v>1</v>
      </c>
      <c r="F142" s="257" t="s">
        <v>663</v>
      </c>
      <c r="G142" s="255"/>
      <c r="H142" s="258">
        <v>0.434</v>
      </c>
      <c r="I142" s="259"/>
      <c r="J142" s="259"/>
      <c r="K142" s="255"/>
      <c r="L142" s="255"/>
      <c r="M142" s="260"/>
      <c r="N142" s="261"/>
      <c r="O142" s="262"/>
      <c r="P142" s="262"/>
      <c r="Q142" s="262"/>
      <c r="R142" s="262"/>
      <c r="S142" s="262"/>
      <c r="T142" s="262"/>
      <c r="U142" s="262"/>
      <c r="V142" s="262"/>
      <c r="W142" s="262"/>
      <c r="X142" s="263"/>
      <c r="Y142" s="13"/>
      <c r="Z142" s="13"/>
      <c r="AA142" s="13"/>
      <c r="AB142" s="13"/>
      <c r="AC142" s="13"/>
      <c r="AD142" s="13"/>
      <c r="AE142" s="13"/>
      <c r="AT142" s="264" t="s">
        <v>205</v>
      </c>
      <c r="AU142" s="264" t="s">
        <v>90</v>
      </c>
      <c r="AV142" s="13" t="s">
        <v>90</v>
      </c>
      <c r="AW142" s="13" t="s">
        <v>5</v>
      </c>
      <c r="AX142" s="13" t="s">
        <v>80</v>
      </c>
      <c r="AY142" s="264" t="s">
        <v>192</v>
      </c>
    </row>
    <row r="143" s="14" customFormat="1">
      <c r="A143" s="14"/>
      <c r="B143" s="265"/>
      <c r="C143" s="266"/>
      <c r="D143" s="252" t="s">
        <v>205</v>
      </c>
      <c r="E143" s="267" t="s">
        <v>1</v>
      </c>
      <c r="F143" s="268" t="s">
        <v>209</v>
      </c>
      <c r="G143" s="266"/>
      <c r="H143" s="269">
        <v>3.8840000000000003</v>
      </c>
      <c r="I143" s="270"/>
      <c r="J143" s="270"/>
      <c r="K143" s="266"/>
      <c r="L143" s="266"/>
      <c r="M143" s="271"/>
      <c r="N143" s="272"/>
      <c r="O143" s="273"/>
      <c r="P143" s="273"/>
      <c r="Q143" s="273"/>
      <c r="R143" s="273"/>
      <c r="S143" s="273"/>
      <c r="T143" s="273"/>
      <c r="U143" s="273"/>
      <c r="V143" s="273"/>
      <c r="W143" s="273"/>
      <c r="X143" s="274"/>
      <c r="Y143" s="14"/>
      <c r="Z143" s="14"/>
      <c r="AA143" s="14"/>
      <c r="AB143" s="14"/>
      <c r="AC143" s="14"/>
      <c r="AD143" s="14"/>
      <c r="AE143" s="14"/>
      <c r="AT143" s="275" t="s">
        <v>205</v>
      </c>
      <c r="AU143" s="275" t="s">
        <v>90</v>
      </c>
      <c r="AV143" s="14" t="s">
        <v>199</v>
      </c>
      <c r="AW143" s="14" t="s">
        <v>5</v>
      </c>
      <c r="AX143" s="14" t="s">
        <v>88</v>
      </c>
      <c r="AY143" s="275" t="s">
        <v>192</v>
      </c>
    </row>
    <row r="144" s="12" customFormat="1" ht="22.8" customHeight="1">
      <c r="A144" s="12"/>
      <c r="B144" s="216"/>
      <c r="C144" s="217"/>
      <c r="D144" s="218" t="s">
        <v>79</v>
      </c>
      <c r="E144" s="231" t="s">
        <v>90</v>
      </c>
      <c r="F144" s="231" t="s">
        <v>215</v>
      </c>
      <c r="G144" s="217"/>
      <c r="H144" s="217"/>
      <c r="I144" s="220"/>
      <c r="J144" s="220"/>
      <c r="K144" s="232">
        <f>BK144</f>
        <v>0</v>
      </c>
      <c r="L144" s="217"/>
      <c r="M144" s="222"/>
      <c r="N144" s="223"/>
      <c r="O144" s="224"/>
      <c r="P144" s="224"/>
      <c r="Q144" s="225">
        <f>SUM(Q145:Q176)</f>
        <v>0</v>
      </c>
      <c r="R144" s="225">
        <f>SUM(R145:R176)</f>
        <v>0</v>
      </c>
      <c r="S144" s="224"/>
      <c r="T144" s="226">
        <f>SUM(T145:T176)</f>
        <v>0</v>
      </c>
      <c r="U144" s="224"/>
      <c r="V144" s="226">
        <f>SUM(V145:V176)</f>
        <v>6.2333059999999998</v>
      </c>
      <c r="W144" s="224"/>
      <c r="X144" s="227">
        <f>SUM(X145:X176)</f>
        <v>0</v>
      </c>
      <c r="Y144" s="12"/>
      <c r="Z144" s="12"/>
      <c r="AA144" s="12"/>
      <c r="AB144" s="12"/>
      <c r="AC144" s="12"/>
      <c r="AD144" s="12"/>
      <c r="AE144" s="12"/>
      <c r="AR144" s="228" t="s">
        <v>88</v>
      </c>
      <c r="AT144" s="229" t="s">
        <v>79</v>
      </c>
      <c r="AU144" s="229" t="s">
        <v>88</v>
      </c>
      <c r="AY144" s="228" t="s">
        <v>192</v>
      </c>
      <c r="BK144" s="230">
        <f>SUM(BK145:BK176)</f>
        <v>0</v>
      </c>
    </row>
    <row r="145" s="2" customFormat="1" ht="37.8" customHeight="1">
      <c r="A145" s="37"/>
      <c r="B145" s="38"/>
      <c r="C145" s="233" t="s">
        <v>103</v>
      </c>
      <c r="D145" s="233" t="s">
        <v>194</v>
      </c>
      <c r="E145" s="234" t="s">
        <v>667</v>
      </c>
      <c r="F145" s="235" t="s">
        <v>668</v>
      </c>
      <c r="G145" s="236" t="s">
        <v>237</v>
      </c>
      <c r="H145" s="237">
        <v>9</v>
      </c>
      <c r="I145" s="238"/>
      <c r="J145" s="238"/>
      <c r="K145" s="239">
        <f>ROUND(P145*H145,2)</f>
        <v>0</v>
      </c>
      <c r="L145" s="235" t="s">
        <v>198</v>
      </c>
      <c r="M145" s="43"/>
      <c r="N145" s="240" t="s">
        <v>1</v>
      </c>
      <c r="O145" s="241" t="s">
        <v>43</v>
      </c>
      <c r="P145" s="242">
        <f>I145+J145</f>
        <v>0</v>
      </c>
      <c r="Q145" s="242">
        <f>ROUND(I145*H145,2)</f>
        <v>0</v>
      </c>
      <c r="R145" s="242">
        <f>ROUND(J145*H145,2)</f>
        <v>0</v>
      </c>
      <c r="S145" s="90"/>
      <c r="T145" s="243">
        <f>S145*H145</f>
        <v>0</v>
      </c>
      <c r="U145" s="243">
        <v>0.00010000000000000001</v>
      </c>
      <c r="V145" s="243">
        <f>U145*H145</f>
        <v>0.00090000000000000008</v>
      </c>
      <c r="W145" s="243">
        <v>0</v>
      </c>
      <c r="X145" s="244">
        <f>W145*H145</f>
        <v>0</v>
      </c>
      <c r="Y145" s="37"/>
      <c r="Z145" s="37"/>
      <c r="AA145" s="37"/>
      <c r="AB145" s="37"/>
      <c r="AC145" s="37"/>
      <c r="AD145" s="37"/>
      <c r="AE145" s="37"/>
      <c r="AR145" s="245" t="s">
        <v>199</v>
      </c>
      <c r="AT145" s="245" t="s">
        <v>194</v>
      </c>
      <c r="AU145" s="245" t="s">
        <v>90</v>
      </c>
      <c r="AY145" s="16" t="s">
        <v>192</v>
      </c>
      <c r="BE145" s="246">
        <f>IF(O145="základní",K145,0)</f>
        <v>0</v>
      </c>
      <c r="BF145" s="246">
        <f>IF(O145="snížená",K145,0)</f>
        <v>0</v>
      </c>
      <c r="BG145" s="246">
        <f>IF(O145="zákl. přenesená",K145,0)</f>
        <v>0</v>
      </c>
      <c r="BH145" s="246">
        <f>IF(O145="sníž. přenesená",K145,0)</f>
        <v>0</v>
      </c>
      <c r="BI145" s="246">
        <f>IF(O145="nulová",K145,0)</f>
        <v>0</v>
      </c>
      <c r="BJ145" s="16" t="s">
        <v>88</v>
      </c>
      <c r="BK145" s="246">
        <f>ROUND(P145*H145,2)</f>
        <v>0</v>
      </c>
      <c r="BL145" s="16" t="s">
        <v>199</v>
      </c>
      <c r="BM145" s="245" t="s">
        <v>669</v>
      </c>
    </row>
    <row r="146" s="2" customFormat="1">
      <c r="A146" s="37"/>
      <c r="B146" s="38"/>
      <c r="C146" s="39"/>
      <c r="D146" s="247" t="s">
        <v>201</v>
      </c>
      <c r="E146" s="39"/>
      <c r="F146" s="248" t="s">
        <v>670</v>
      </c>
      <c r="G146" s="39"/>
      <c r="H146" s="39"/>
      <c r="I146" s="249"/>
      <c r="J146" s="249"/>
      <c r="K146" s="39"/>
      <c r="L146" s="39"/>
      <c r="M146" s="43"/>
      <c r="N146" s="250"/>
      <c r="O146" s="251"/>
      <c r="P146" s="90"/>
      <c r="Q146" s="90"/>
      <c r="R146" s="90"/>
      <c r="S146" s="90"/>
      <c r="T146" s="90"/>
      <c r="U146" s="90"/>
      <c r="V146" s="90"/>
      <c r="W146" s="90"/>
      <c r="X146" s="91"/>
      <c r="Y146" s="37"/>
      <c r="Z146" s="37"/>
      <c r="AA146" s="37"/>
      <c r="AB146" s="37"/>
      <c r="AC146" s="37"/>
      <c r="AD146" s="37"/>
      <c r="AE146" s="37"/>
      <c r="AT146" s="16" t="s">
        <v>201</v>
      </c>
      <c r="AU146" s="16" t="s">
        <v>90</v>
      </c>
    </row>
    <row r="147" s="2" customFormat="1">
      <c r="A147" s="37"/>
      <c r="B147" s="38"/>
      <c r="C147" s="39"/>
      <c r="D147" s="252" t="s">
        <v>203</v>
      </c>
      <c r="E147" s="39"/>
      <c r="F147" s="253" t="s">
        <v>671</v>
      </c>
      <c r="G147" s="39"/>
      <c r="H147" s="39"/>
      <c r="I147" s="249"/>
      <c r="J147" s="249"/>
      <c r="K147" s="39"/>
      <c r="L147" s="39"/>
      <c r="M147" s="43"/>
      <c r="N147" s="250"/>
      <c r="O147" s="251"/>
      <c r="P147" s="90"/>
      <c r="Q147" s="90"/>
      <c r="R147" s="90"/>
      <c r="S147" s="90"/>
      <c r="T147" s="90"/>
      <c r="U147" s="90"/>
      <c r="V147" s="90"/>
      <c r="W147" s="90"/>
      <c r="X147" s="91"/>
      <c r="Y147" s="37"/>
      <c r="Z147" s="37"/>
      <c r="AA147" s="37"/>
      <c r="AB147" s="37"/>
      <c r="AC147" s="37"/>
      <c r="AD147" s="37"/>
      <c r="AE147" s="37"/>
      <c r="AT147" s="16" t="s">
        <v>203</v>
      </c>
      <c r="AU147" s="16" t="s">
        <v>90</v>
      </c>
    </row>
    <row r="148" s="13" customFormat="1">
      <c r="A148" s="13"/>
      <c r="B148" s="254"/>
      <c r="C148" s="255"/>
      <c r="D148" s="252" t="s">
        <v>205</v>
      </c>
      <c r="E148" s="256" t="s">
        <v>1</v>
      </c>
      <c r="F148" s="257" t="s">
        <v>672</v>
      </c>
      <c r="G148" s="255"/>
      <c r="H148" s="258">
        <v>9</v>
      </c>
      <c r="I148" s="259"/>
      <c r="J148" s="259"/>
      <c r="K148" s="255"/>
      <c r="L148" s="255"/>
      <c r="M148" s="260"/>
      <c r="N148" s="261"/>
      <c r="O148" s="262"/>
      <c r="P148" s="262"/>
      <c r="Q148" s="262"/>
      <c r="R148" s="262"/>
      <c r="S148" s="262"/>
      <c r="T148" s="262"/>
      <c r="U148" s="262"/>
      <c r="V148" s="262"/>
      <c r="W148" s="262"/>
      <c r="X148" s="263"/>
      <c r="Y148" s="13"/>
      <c r="Z148" s="13"/>
      <c r="AA148" s="13"/>
      <c r="AB148" s="13"/>
      <c r="AC148" s="13"/>
      <c r="AD148" s="13"/>
      <c r="AE148" s="13"/>
      <c r="AT148" s="264" t="s">
        <v>205</v>
      </c>
      <c r="AU148" s="264" t="s">
        <v>90</v>
      </c>
      <c r="AV148" s="13" t="s">
        <v>90</v>
      </c>
      <c r="AW148" s="13" t="s">
        <v>5</v>
      </c>
      <c r="AX148" s="13" t="s">
        <v>88</v>
      </c>
      <c r="AY148" s="264" t="s">
        <v>192</v>
      </c>
    </row>
    <row r="149" s="2" customFormat="1" ht="24.15" customHeight="1">
      <c r="A149" s="37"/>
      <c r="B149" s="38"/>
      <c r="C149" s="276" t="s">
        <v>199</v>
      </c>
      <c r="D149" s="276" t="s">
        <v>261</v>
      </c>
      <c r="E149" s="277" t="s">
        <v>673</v>
      </c>
      <c r="F149" s="278" t="s">
        <v>674</v>
      </c>
      <c r="G149" s="279" t="s">
        <v>237</v>
      </c>
      <c r="H149" s="280">
        <v>9.9000000000000004</v>
      </c>
      <c r="I149" s="281"/>
      <c r="J149" s="282"/>
      <c r="K149" s="283">
        <f>ROUND(P149*H149,2)</f>
        <v>0</v>
      </c>
      <c r="L149" s="278" t="s">
        <v>198</v>
      </c>
      <c r="M149" s="284"/>
      <c r="N149" s="285" t="s">
        <v>1</v>
      </c>
      <c r="O149" s="241" t="s">
        <v>43</v>
      </c>
      <c r="P149" s="242">
        <f>I149+J149</f>
        <v>0</v>
      </c>
      <c r="Q149" s="242">
        <f>ROUND(I149*H149,2)</f>
        <v>0</v>
      </c>
      <c r="R149" s="242">
        <f>ROUND(J149*H149,2)</f>
        <v>0</v>
      </c>
      <c r="S149" s="90"/>
      <c r="T149" s="243">
        <f>S149*H149</f>
        <v>0</v>
      </c>
      <c r="U149" s="243">
        <v>0.00050000000000000001</v>
      </c>
      <c r="V149" s="243">
        <f>U149*H149</f>
        <v>0.0049500000000000004</v>
      </c>
      <c r="W149" s="243">
        <v>0</v>
      </c>
      <c r="X149" s="244">
        <f>W149*H149</f>
        <v>0</v>
      </c>
      <c r="Y149" s="37"/>
      <c r="Z149" s="37"/>
      <c r="AA149" s="37"/>
      <c r="AB149" s="37"/>
      <c r="AC149" s="37"/>
      <c r="AD149" s="37"/>
      <c r="AE149" s="37"/>
      <c r="AR149" s="245" t="s">
        <v>247</v>
      </c>
      <c r="AT149" s="245" t="s">
        <v>261</v>
      </c>
      <c r="AU149" s="245" t="s">
        <v>90</v>
      </c>
      <c r="AY149" s="16" t="s">
        <v>192</v>
      </c>
      <c r="BE149" s="246">
        <f>IF(O149="základní",K149,0)</f>
        <v>0</v>
      </c>
      <c r="BF149" s="246">
        <f>IF(O149="snížená",K149,0)</f>
        <v>0</v>
      </c>
      <c r="BG149" s="246">
        <f>IF(O149="zákl. přenesená",K149,0)</f>
        <v>0</v>
      </c>
      <c r="BH149" s="246">
        <f>IF(O149="sníž. přenesená",K149,0)</f>
        <v>0</v>
      </c>
      <c r="BI149" s="246">
        <f>IF(O149="nulová",K149,0)</f>
        <v>0</v>
      </c>
      <c r="BJ149" s="16" t="s">
        <v>88</v>
      </c>
      <c r="BK149" s="246">
        <f>ROUND(P149*H149,2)</f>
        <v>0</v>
      </c>
      <c r="BL149" s="16" t="s">
        <v>199</v>
      </c>
      <c r="BM149" s="245" t="s">
        <v>675</v>
      </c>
    </row>
    <row r="150" s="13" customFormat="1">
      <c r="A150" s="13"/>
      <c r="B150" s="254"/>
      <c r="C150" s="255"/>
      <c r="D150" s="252" t="s">
        <v>205</v>
      </c>
      <c r="E150" s="255"/>
      <c r="F150" s="257" t="s">
        <v>676</v>
      </c>
      <c r="G150" s="255"/>
      <c r="H150" s="258">
        <v>9.9000000000000004</v>
      </c>
      <c r="I150" s="259"/>
      <c r="J150" s="259"/>
      <c r="K150" s="255"/>
      <c r="L150" s="255"/>
      <c r="M150" s="260"/>
      <c r="N150" s="261"/>
      <c r="O150" s="262"/>
      <c r="P150" s="262"/>
      <c r="Q150" s="262"/>
      <c r="R150" s="262"/>
      <c r="S150" s="262"/>
      <c r="T150" s="262"/>
      <c r="U150" s="262"/>
      <c r="V150" s="262"/>
      <c r="W150" s="262"/>
      <c r="X150" s="263"/>
      <c r="Y150" s="13"/>
      <c r="Z150" s="13"/>
      <c r="AA150" s="13"/>
      <c r="AB150" s="13"/>
      <c r="AC150" s="13"/>
      <c r="AD150" s="13"/>
      <c r="AE150" s="13"/>
      <c r="AT150" s="264" t="s">
        <v>205</v>
      </c>
      <c r="AU150" s="264" t="s">
        <v>90</v>
      </c>
      <c r="AV150" s="13" t="s">
        <v>90</v>
      </c>
      <c r="AW150" s="13" t="s">
        <v>4</v>
      </c>
      <c r="AX150" s="13" t="s">
        <v>88</v>
      </c>
      <c r="AY150" s="264" t="s">
        <v>192</v>
      </c>
    </row>
    <row r="151" s="2" customFormat="1" ht="37.8" customHeight="1">
      <c r="A151" s="37"/>
      <c r="B151" s="38"/>
      <c r="C151" s="233" t="s">
        <v>227</v>
      </c>
      <c r="D151" s="233" t="s">
        <v>194</v>
      </c>
      <c r="E151" s="234" t="s">
        <v>216</v>
      </c>
      <c r="F151" s="235" t="s">
        <v>217</v>
      </c>
      <c r="G151" s="236" t="s">
        <v>197</v>
      </c>
      <c r="H151" s="237">
        <v>0.14999999999999999</v>
      </c>
      <c r="I151" s="238"/>
      <c r="J151" s="238"/>
      <c r="K151" s="239">
        <f>ROUND(P151*H151,2)</f>
        <v>0</v>
      </c>
      <c r="L151" s="235" t="s">
        <v>198</v>
      </c>
      <c r="M151" s="43"/>
      <c r="N151" s="240" t="s">
        <v>1</v>
      </c>
      <c r="O151" s="241" t="s">
        <v>43</v>
      </c>
      <c r="P151" s="242">
        <f>I151+J151</f>
        <v>0</v>
      </c>
      <c r="Q151" s="242">
        <f>ROUND(I151*H151,2)</f>
        <v>0</v>
      </c>
      <c r="R151" s="242">
        <f>ROUND(J151*H151,2)</f>
        <v>0</v>
      </c>
      <c r="S151" s="90"/>
      <c r="T151" s="243">
        <f>S151*H151</f>
        <v>0</v>
      </c>
      <c r="U151" s="243">
        <v>2.1600000000000001</v>
      </c>
      <c r="V151" s="243">
        <f>U151*H151</f>
        <v>0.32400000000000001</v>
      </c>
      <c r="W151" s="243">
        <v>0</v>
      </c>
      <c r="X151" s="244">
        <f>W151*H151</f>
        <v>0</v>
      </c>
      <c r="Y151" s="37"/>
      <c r="Z151" s="37"/>
      <c r="AA151" s="37"/>
      <c r="AB151" s="37"/>
      <c r="AC151" s="37"/>
      <c r="AD151" s="37"/>
      <c r="AE151" s="37"/>
      <c r="AR151" s="245" t="s">
        <v>199</v>
      </c>
      <c r="AT151" s="245" t="s">
        <v>194</v>
      </c>
      <c r="AU151" s="245" t="s">
        <v>90</v>
      </c>
      <c r="AY151" s="16" t="s">
        <v>192</v>
      </c>
      <c r="BE151" s="246">
        <f>IF(O151="základní",K151,0)</f>
        <v>0</v>
      </c>
      <c r="BF151" s="246">
        <f>IF(O151="snížená",K151,0)</f>
        <v>0</v>
      </c>
      <c r="BG151" s="246">
        <f>IF(O151="zákl. přenesená",K151,0)</f>
        <v>0</v>
      </c>
      <c r="BH151" s="246">
        <f>IF(O151="sníž. přenesená",K151,0)</f>
        <v>0</v>
      </c>
      <c r="BI151" s="246">
        <f>IF(O151="nulová",K151,0)</f>
        <v>0</v>
      </c>
      <c r="BJ151" s="16" t="s">
        <v>88</v>
      </c>
      <c r="BK151" s="246">
        <f>ROUND(P151*H151,2)</f>
        <v>0</v>
      </c>
      <c r="BL151" s="16" t="s">
        <v>199</v>
      </c>
      <c r="BM151" s="245" t="s">
        <v>677</v>
      </c>
    </row>
    <row r="152" s="2" customFormat="1">
      <c r="A152" s="37"/>
      <c r="B152" s="38"/>
      <c r="C152" s="39"/>
      <c r="D152" s="247" t="s">
        <v>201</v>
      </c>
      <c r="E152" s="39"/>
      <c r="F152" s="248" t="s">
        <v>219</v>
      </c>
      <c r="G152" s="39"/>
      <c r="H152" s="39"/>
      <c r="I152" s="249"/>
      <c r="J152" s="249"/>
      <c r="K152" s="39"/>
      <c r="L152" s="39"/>
      <c r="M152" s="43"/>
      <c r="N152" s="250"/>
      <c r="O152" s="251"/>
      <c r="P152" s="90"/>
      <c r="Q152" s="90"/>
      <c r="R152" s="90"/>
      <c r="S152" s="90"/>
      <c r="T152" s="90"/>
      <c r="U152" s="90"/>
      <c r="V152" s="90"/>
      <c r="W152" s="90"/>
      <c r="X152" s="91"/>
      <c r="Y152" s="37"/>
      <c r="Z152" s="37"/>
      <c r="AA152" s="37"/>
      <c r="AB152" s="37"/>
      <c r="AC152" s="37"/>
      <c r="AD152" s="37"/>
      <c r="AE152" s="37"/>
      <c r="AT152" s="16" t="s">
        <v>201</v>
      </c>
      <c r="AU152" s="16" t="s">
        <v>90</v>
      </c>
    </row>
    <row r="153" s="2" customFormat="1">
      <c r="A153" s="37"/>
      <c r="B153" s="38"/>
      <c r="C153" s="39"/>
      <c r="D153" s="252" t="s">
        <v>203</v>
      </c>
      <c r="E153" s="39"/>
      <c r="F153" s="253" t="s">
        <v>220</v>
      </c>
      <c r="G153" s="39"/>
      <c r="H153" s="39"/>
      <c r="I153" s="249"/>
      <c r="J153" s="249"/>
      <c r="K153" s="39"/>
      <c r="L153" s="39"/>
      <c r="M153" s="43"/>
      <c r="N153" s="250"/>
      <c r="O153" s="251"/>
      <c r="P153" s="90"/>
      <c r="Q153" s="90"/>
      <c r="R153" s="90"/>
      <c r="S153" s="90"/>
      <c r="T153" s="90"/>
      <c r="U153" s="90"/>
      <c r="V153" s="90"/>
      <c r="W153" s="90"/>
      <c r="X153" s="91"/>
      <c r="Y153" s="37"/>
      <c r="Z153" s="37"/>
      <c r="AA153" s="37"/>
      <c r="AB153" s="37"/>
      <c r="AC153" s="37"/>
      <c r="AD153" s="37"/>
      <c r="AE153" s="37"/>
      <c r="AT153" s="16" t="s">
        <v>203</v>
      </c>
      <c r="AU153" s="16" t="s">
        <v>90</v>
      </c>
    </row>
    <row r="154" s="13" customFormat="1">
      <c r="A154" s="13"/>
      <c r="B154" s="254"/>
      <c r="C154" s="255"/>
      <c r="D154" s="252" t="s">
        <v>205</v>
      </c>
      <c r="E154" s="256" t="s">
        <v>1</v>
      </c>
      <c r="F154" s="257" t="s">
        <v>678</v>
      </c>
      <c r="G154" s="255"/>
      <c r="H154" s="258">
        <v>0.14999999999999999</v>
      </c>
      <c r="I154" s="259"/>
      <c r="J154" s="259"/>
      <c r="K154" s="255"/>
      <c r="L154" s="255"/>
      <c r="M154" s="260"/>
      <c r="N154" s="261"/>
      <c r="O154" s="262"/>
      <c r="P154" s="262"/>
      <c r="Q154" s="262"/>
      <c r="R154" s="262"/>
      <c r="S154" s="262"/>
      <c r="T154" s="262"/>
      <c r="U154" s="262"/>
      <c r="V154" s="262"/>
      <c r="W154" s="262"/>
      <c r="X154" s="263"/>
      <c r="Y154" s="13"/>
      <c r="Z154" s="13"/>
      <c r="AA154" s="13"/>
      <c r="AB154" s="13"/>
      <c r="AC154" s="13"/>
      <c r="AD154" s="13"/>
      <c r="AE154" s="13"/>
      <c r="AT154" s="264" t="s">
        <v>205</v>
      </c>
      <c r="AU154" s="264" t="s">
        <v>90</v>
      </c>
      <c r="AV154" s="13" t="s">
        <v>90</v>
      </c>
      <c r="AW154" s="13" t="s">
        <v>5</v>
      </c>
      <c r="AX154" s="13" t="s">
        <v>88</v>
      </c>
      <c r="AY154" s="264" t="s">
        <v>192</v>
      </c>
    </row>
    <row r="155" s="2" customFormat="1" ht="24.15" customHeight="1">
      <c r="A155" s="37"/>
      <c r="B155" s="38"/>
      <c r="C155" s="233" t="s">
        <v>234</v>
      </c>
      <c r="D155" s="233" t="s">
        <v>194</v>
      </c>
      <c r="E155" s="234" t="s">
        <v>679</v>
      </c>
      <c r="F155" s="235" t="s">
        <v>680</v>
      </c>
      <c r="G155" s="236" t="s">
        <v>197</v>
      </c>
      <c r="H155" s="237">
        <v>0.29999999999999999</v>
      </c>
      <c r="I155" s="238"/>
      <c r="J155" s="238"/>
      <c r="K155" s="239">
        <f>ROUND(P155*H155,2)</f>
        <v>0</v>
      </c>
      <c r="L155" s="235" t="s">
        <v>198</v>
      </c>
      <c r="M155" s="43"/>
      <c r="N155" s="240" t="s">
        <v>1</v>
      </c>
      <c r="O155" s="241" t="s">
        <v>43</v>
      </c>
      <c r="P155" s="242">
        <f>I155+J155</f>
        <v>0</v>
      </c>
      <c r="Q155" s="242">
        <f>ROUND(I155*H155,2)</f>
        <v>0</v>
      </c>
      <c r="R155" s="242">
        <f>ROUND(J155*H155,2)</f>
        <v>0</v>
      </c>
      <c r="S155" s="90"/>
      <c r="T155" s="243">
        <f>S155*H155</f>
        <v>0</v>
      </c>
      <c r="U155" s="243">
        <v>2.3010199999999998</v>
      </c>
      <c r="V155" s="243">
        <f>U155*H155</f>
        <v>0.69030599999999998</v>
      </c>
      <c r="W155" s="243">
        <v>0</v>
      </c>
      <c r="X155" s="244">
        <f>W155*H155</f>
        <v>0</v>
      </c>
      <c r="Y155" s="37"/>
      <c r="Z155" s="37"/>
      <c r="AA155" s="37"/>
      <c r="AB155" s="37"/>
      <c r="AC155" s="37"/>
      <c r="AD155" s="37"/>
      <c r="AE155" s="37"/>
      <c r="AR155" s="245" t="s">
        <v>199</v>
      </c>
      <c r="AT155" s="245" t="s">
        <v>194</v>
      </c>
      <c r="AU155" s="245" t="s">
        <v>90</v>
      </c>
      <c r="AY155" s="16" t="s">
        <v>192</v>
      </c>
      <c r="BE155" s="246">
        <f>IF(O155="základní",K155,0)</f>
        <v>0</v>
      </c>
      <c r="BF155" s="246">
        <f>IF(O155="snížená",K155,0)</f>
        <v>0</v>
      </c>
      <c r="BG155" s="246">
        <f>IF(O155="zákl. přenesená",K155,0)</f>
        <v>0</v>
      </c>
      <c r="BH155" s="246">
        <f>IF(O155="sníž. přenesená",K155,0)</f>
        <v>0</v>
      </c>
      <c r="BI155" s="246">
        <f>IF(O155="nulová",K155,0)</f>
        <v>0</v>
      </c>
      <c r="BJ155" s="16" t="s">
        <v>88</v>
      </c>
      <c r="BK155" s="246">
        <f>ROUND(P155*H155,2)</f>
        <v>0</v>
      </c>
      <c r="BL155" s="16" t="s">
        <v>199</v>
      </c>
      <c r="BM155" s="245" t="s">
        <v>681</v>
      </c>
    </row>
    <row r="156" s="2" customFormat="1">
      <c r="A156" s="37"/>
      <c r="B156" s="38"/>
      <c r="C156" s="39"/>
      <c r="D156" s="247" t="s">
        <v>201</v>
      </c>
      <c r="E156" s="39"/>
      <c r="F156" s="248" t="s">
        <v>682</v>
      </c>
      <c r="G156" s="39"/>
      <c r="H156" s="39"/>
      <c r="I156" s="249"/>
      <c r="J156" s="249"/>
      <c r="K156" s="39"/>
      <c r="L156" s="39"/>
      <c r="M156" s="43"/>
      <c r="N156" s="250"/>
      <c r="O156" s="251"/>
      <c r="P156" s="90"/>
      <c r="Q156" s="90"/>
      <c r="R156" s="90"/>
      <c r="S156" s="90"/>
      <c r="T156" s="90"/>
      <c r="U156" s="90"/>
      <c r="V156" s="90"/>
      <c r="W156" s="90"/>
      <c r="X156" s="91"/>
      <c r="Y156" s="37"/>
      <c r="Z156" s="37"/>
      <c r="AA156" s="37"/>
      <c r="AB156" s="37"/>
      <c r="AC156" s="37"/>
      <c r="AD156" s="37"/>
      <c r="AE156" s="37"/>
      <c r="AT156" s="16" t="s">
        <v>201</v>
      </c>
      <c r="AU156" s="16" t="s">
        <v>90</v>
      </c>
    </row>
    <row r="157" s="2" customFormat="1">
      <c r="A157" s="37"/>
      <c r="B157" s="38"/>
      <c r="C157" s="39"/>
      <c r="D157" s="252" t="s">
        <v>203</v>
      </c>
      <c r="E157" s="39"/>
      <c r="F157" s="253" t="s">
        <v>232</v>
      </c>
      <c r="G157" s="39"/>
      <c r="H157" s="39"/>
      <c r="I157" s="249"/>
      <c r="J157" s="249"/>
      <c r="K157" s="39"/>
      <c r="L157" s="39"/>
      <c r="M157" s="43"/>
      <c r="N157" s="250"/>
      <c r="O157" s="251"/>
      <c r="P157" s="90"/>
      <c r="Q157" s="90"/>
      <c r="R157" s="90"/>
      <c r="S157" s="90"/>
      <c r="T157" s="90"/>
      <c r="U157" s="90"/>
      <c r="V157" s="90"/>
      <c r="W157" s="90"/>
      <c r="X157" s="91"/>
      <c r="Y157" s="37"/>
      <c r="Z157" s="37"/>
      <c r="AA157" s="37"/>
      <c r="AB157" s="37"/>
      <c r="AC157" s="37"/>
      <c r="AD157" s="37"/>
      <c r="AE157" s="37"/>
      <c r="AT157" s="16" t="s">
        <v>203</v>
      </c>
      <c r="AU157" s="16" t="s">
        <v>90</v>
      </c>
    </row>
    <row r="158" s="13" customFormat="1">
      <c r="A158" s="13"/>
      <c r="B158" s="254"/>
      <c r="C158" s="255"/>
      <c r="D158" s="252" t="s">
        <v>205</v>
      </c>
      <c r="E158" s="256" t="s">
        <v>1</v>
      </c>
      <c r="F158" s="257" t="s">
        <v>683</v>
      </c>
      <c r="G158" s="255"/>
      <c r="H158" s="258">
        <v>0.29999999999999999</v>
      </c>
      <c r="I158" s="259"/>
      <c r="J158" s="259"/>
      <c r="K158" s="255"/>
      <c r="L158" s="255"/>
      <c r="M158" s="260"/>
      <c r="N158" s="261"/>
      <c r="O158" s="262"/>
      <c r="P158" s="262"/>
      <c r="Q158" s="262"/>
      <c r="R158" s="262"/>
      <c r="S158" s="262"/>
      <c r="T158" s="262"/>
      <c r="U158" s="262"/>
      <c r="V158" s="262"/>
      <c r="W158" s="262"/>
      <c r="X158" s="263"/>
      <c r="Y158" s="13"/>
      <c r="Z158" s="13"/>
      <c r="AA158" s="13"/>
      <c r="AB158" s="13"/>
      <c r="AC158" s="13"/>
      <c r="AD158" s="13"/>
      <c r="AE158" s="13"/>
      <c r="AT158" s="264" t="s">
        <v>205</v>
      </c>
      <c r="AU158" s="264" t="s">
        <v>90</v>
      </c>
      <c r="AV158" s="13" t="s">
        <v>90</v>
      </c>
      <c r="AW158" s="13" t="s">
        <v>5</v>
      </c>
      <c r="AX158" s="13" t="s">
        <v>88</v>
      </c>
      <c r="AY158" s="264" t="s">
        <v>192</v>
      </c>
    </row>
    <row r="159" s="2" customFormat="1" ht="44.25" customHeight="1">
      <c r="A159" s="37"/>
      <c r="B159" s="38"/>
      <c r="C159" s="233" t="s">
        <v>242</v>
      </c>
      <c r="D159" s="233" t="s">
        <v>194</v>
      </c>
      <c r="E159" s="234" t="s">
        <v>684</v>
      </c>
      <c r="F159" s="235" t="s">
        <v>685</v>
      </c>
      <c r="G159" s="236" t="s">
        <v>237</v>
      </c>
      <c r="H159" s="237">
        <v>5</v>
      </c>
      <c r="I159" s="238"/>
      <c r="J159" s="238"/>
      <c r="K159" s="239">
        <f>ROUND(P159*H159,2)</f>
        <v>0</v>
      </c>
      <c r="L159" s="235" t="s">
        <v>198</v>
      </c>
      <c r="M159" s="43"/>
      <c r="N159" s="240" t="s">
        <v>1</v>
      </c>
      <c r="O159" s="241" t="s">
        <v>43</v>
      </c>
      <c r="P159" s="242">
        <f>I159+J159</f>
        <v>0</v>
      </c>
      <c r="Q159" s="242">
        <f>ROUND(I159*H159,2)</f>
        <v>0</v>
      </c>
      <c r="R159" s="242">
        <f>ROUND(J159*H159,2)</f>
        <v>0</v>
      </c>
      <c r="S159" s="90"/>
      <c r="T159" s="243">
        <f>S159*H159</f>
        <v>0</v>
      </c>
      <c r="U159" s="243">
        <v>0.36063000000000001</v>
      </c>
      <c r="V159" s="243">
        <f>U159*H159</f>
        <v>1.80315</v>
      </c>
      <c r="W159" s="243">
        <v>0</v>
      </c>
      <c r="X159" s="244">
        <f>W159*H159</f>
        <v>0</v>
      </c>
      <c r="Y159" s="37"/>
      <c r="Z159" s="37"/>
      <c r="AA159" s="37"/>
      <c r="AB159" s="37"/>
      <c r="AC159" s="37"/>
      <c r="AD159" s="37"/>
      <c r="AE159" s="37"/>
      <c r="AR159" s="245" t="s">
        <v>199</v>
      </c>
      <c r="AT159" s="245" t="s">
        <v>194</v>
      </c>
      <c r="AU159" s="245" t="s">
        <v>90</v>
      </c>
      <c r="AY159" s="16" t="s">
        <v>192</v>
      </c>
      <c r="BE159" s="246">
        <f>IF(O159="základní",K159,0)</f>
        <v>0</v>
      </c>
      <c r="BF159" s="246">
        <f>IF(O159="snížená",K159,0)</f>
        <v>0</v>
      </c>
      <c r="BG159" s="246">
        <f>IF(O159="zákl. přenesená",K159,0)</f>
        <v>0</v>
      </c>
      <c r="BH159" s="246">
        <f>IF(O159="sníž. přenesená",K159,0)</f>
        <v>0</v>
      </c>
      <c r="BI159" s="246">
        <f>IF(O159="nulová",K159,0)</f>
        <v>0</v>
      </c>
      <c r="BJ159" s="16" t="s">
        <v>88</v>
      </c>
      <c r="BK159" s="246">
        <f>ROUND(P159*H159,2)</f>
        <v>0</v>
      </c>
      <c r="BL159" s="16" t="s">
        <v>199</v>
      </c>
      <c r="BM159" s="245" t="s">
        <v>686</v>
      </c>
    </row>
    <row r="160" s="2" customFormat="1">
      <c r="A160" s="37"/>
      <c r="B160" s="38"/>
      <c r="C160" s="39"/>
      <c r="D160" s="247" t="s">
        <v>201</v>
      </c>
      <c r="E160" s="39"/>
      <c r="F160" s="248" t="s">
        <v>687</v>
      </c>
      <c r="G160" s="39"/>
      <c r="H160" s="39"/>
      <c r="I160" s="249"/>
      <c r="J160" s="249"/>
      <c r="K160" s="39"/>
      <c r="L160" s="39"/>
      <c r="M160" s="43"/>
      <c r="N160" s="250"/>
      <c r="O160" s="251"/>
      <c r="P160" s="90"/>
      <c r="Q160" s="90"/>
      <c r="R160" s="90"/>
      <c r="S160" s="90"/>
      <c r="T160" s="90"/>
      <c r="U160" s="90"/>
      <c r="V160" s="90"/>
      <c r="W160" s="90"/>
      <c r="X160" s="91"/>
      <c r="Y160" s="37"/>
      <c r="Z160" s="37"/>
      <c r="AA160" s="37"/>
      <c r="AB160" s="37"/>
      <c r="AC160" s="37"/>
      <c r="AD160" s="37"/>
      <c r="AE160" s="37"/>
      <c r="AT160" s="16" t="s">
        <v>201</v>
      </c>
      <c r="AU160" s="16" t="s">
        <v>90</v>
      </c>
    </row>
    <row r="161" s="2" customFormat="1">
      <c r="A161" s="37"/>
      <c r="B161" s="38"/>
      <c r="C161" s="39"/>
      <c r="D161" s="252" t="s">
        <v>203</v>
      </c>
      <c r="E161" s="39"/>
      <c r="F161" s="253" t="s">
        <v>688</v>
      </c>
      <c r="G161" s="39"/>
      <c r="H161" s="39"/>
      <c r="I161" s="249"/>
      <c r="J161" s="249"/>
      <c r="K161" s="39"/>
      <c r="L161" s="39"/>
      <c r="M161" s="43"/>
      <c r="N161" s="250"/>
      <c r="O161" s="251"/>
      <c r="P161" s="90"/>
      <c r="Q161" s="90"/>
      <c r="R161" s="90"/>
      <c r="S161" s="90"/>
      <c r="T161" s="90"/>
      <c r="U161" s="90"/>
      <c r="V161" s="90"/>
      <c r="W161" s="90"/>
      <c r="X161" s="91"/>
      <c r="Y161" s="37"/>
      <c r="Z161" s="37"/>
      <c r="AA161" s="37"/>
      <c r="AB161" s="37"/>
      <c r="AC161" s="37"/>
      <c r="AD161" s="37"/>
      <c r="AE161" s="37"/>
      <c r="AT161" s="16" t="s">
        <v>203</v>
      </c>
      <c r="AU161" s="16" t="s">
        <v>90</v>
      </c>
    </row>
    <row r="162" s="13" customFormat="1">
      <c r="A162" s="13"/>
      <c r="B162" s="254"/>
      <c r="C162" s="255"/>
      <c r="D162" s="252" t="s">
        <v>205</v>
      </c>
      <c r="E162" s="256" t="s">
        <v>1</v>
      </c>
      <c r="F162" s="257" t="s">
        <v>689</v>
      </c>
      <c r="G162" s="255"/>
      <c r="H162" s="258">
        <v>5</v>
      </c>
      <c r="I162" s="259"/>
      <c r="J162" s="259"/>
      <c r="K162" s="255"/>
      <c r="L162" s="255"/>
      <c r="M162" s="260"/>
      <c r="N162" s="261"/>
      <c r="O162" s="262"/>
      <c r="P162" s="262"/>
      <c r="Q162" s="262"/>
      <c r="R162" s="262"/>
      <c r="S162" s="262"/>
      <c r="T162" s="262"/>
      <c r="U162" s="262"/>
      <c r="V162" s="262"/>
      <c r="W162" s="262"/>
      <c r="X162" s="263"/>
      <c r="Y162" s="13"/>
      <c r="Z162" s="13"/>
      <c r="AA162" s="13"/>
      <c r="AB162" s="13"/>
      <c r="AC162" s="13"/>
      <c r="AD162" s="13"/>
      <c r="AE162" s="13"/>
      <c r="AT162" s="264" t="s">
        <v>205</v>
      </c>
      <c r="AU162" s="264" t="s">
        <v>90</v>
      </c>
      <c r="AV162" s="13" t="s">
        <v>90</v>
      </c>
      <c r="AW162" s="13" t="s">
        <v>5</v>
      </c>
      <c r="AX162" s="13" t="s">
        <v>88</v>
      </c>
      <c r="AY162" s="264" t="s">
        <v>192</v>
      </c>
    </row>
    <row r="163" s="2" customFormat="1" ht="16.5" customHeight="1">
      <c r="A163" s="37"/>
      <c r="B163" s="38"/>
      <c r="C163" s="233" t="s">
        <v>247</v>
      </c>
      <c r="D163" s="233" t="s">
        <v>194</v>
      </c>
      <c r="E163" s="234" t="s">
        <v>331</v>
      </c>
      <c r="F163" s="235" t="s">
        <v>690</v>
      </c>
      <c r="G163" s="236" t="s">
        <v>286</v>
      </c>
      <c r="H163" s="237">
        <v>10</v>
      </c>
      <c r="I163" s="238"/>
      <c r="J163" s="238"/>
      <c r="K163" s="239">
        <f>ROUND(P163*H163,2)</f>
        <v>0</v>
      </c>
      <c r="L163" s="235" t="s">
        <v>1</v>
      </c>
      <c r="M163" s="43"/>
      <c r="N163" s="240" t="s">
        <v>1</v>
      </c>
      <c r="O163" s="241" t="s">
        <v>43</v>
      </c>
      <c r="P163" s="242">
        <f>I163+J163</f>
        <v>0</v>
      </c>
      <c r="Q163" s="242">
        <f>ROUND(I163*H163,2)</f>
        <v>0</v>
      </c>
      <c r="R163" s="242">
        <f>ROUND(J163*H163,2)</f>
        <v>0</v>
      </c>
      <c r="S163" s="90"/>
      <c r="T163" s="243">
        <f>S163*H163</f>
        <v>0</v>
      </c>
      <c r="U163" s="243">
        <v>0</v>
      </c>
      <c r="V163" s="243">
        <f>U163*H163</f>
        <v>0</v>
      </c>
      <c r="W163" s="243">
        <v>0</v>
      </c>
      <c r="X163" s="244">
        <f>W163*H163</f>
        <v>0</v>
      </c>
      <c r="Y163" s="37"/>
      <c r="Z163" s="37"/>
      <c r="AA163" s="37"/>
      <c r="AB163" s="37"/>
      <c r="AC163" s="37"/>
      <c r="AD163" s="37"/>
      <c r="AE163" s="37"/>
      <c r="AR163" s="245" t="s">
        <v>199</v>
      </c>
      <c r="AT163" s="245" t="s">
        <v>194</v>
      </c>
      <c r="AU163" s="245" t="s">
        <v>90</v>
      </c>
      <c r="AY163" s="16" t="s">
        <v>192</v>
      </c>
      <c r="BE163" s="246">
        <f>IF(O163="základní",K163,0)</f>
        <v>0</v>
      </c>
      <c r="BF163" s="246">
        <f>IF(O163="snížená",K163,0)</f>
        <v>0</v>
      </c>
      <c r="BG163" s="246">
        <f>IF(O163="zákl. přenesená",K163,0)</f>
        <v>0</v>
      </c>
      <c r="BH163" s="246">
        <f>IF(O163="sníž. přenesená",K163,0)</f>
        <v>0</v>
      </c>
      <c r="BI163" s="246">
        <f>IF(O163="nulová",K163,0)</f>
        <v>0</v>
      </c>
      <c r="BJ163" s="16" t="s">
        <v>88</v>
      </c>
      <c r="BK163" s="246">
        <f>ROUND(P163*H163,2)</f>
        <v>0</v>
      </c>
      <c r="BL163" s="16" t="s">
        <v>199</v>
      </c>
      <c r="BM163" s="245" t="s">
        <v>691</v>
      </c>
    </row>
    <row r="164" s="2" customFormat="1">
      <c r="A164" s="37"/>
      <c r="B164" s="38"/>
      <c r="C164" s="39"/>
      <c r="D164" s="252" t="s">
        <v>433</v>
      </c>
      <c r="E164" s="39"/>
      <c r="F164" s="253" t="s">
        <v>692</v>
      </c>
      <c r="G164" s="39"/>
      <c r="H164" s="39"/>
      <c r="I164" s="249"/>
      <c r="J164" s="249"/>
      <c r="K164" s="39"/>
      <c r="L164" s="39"/>
      <c r="M164" s="43"/>
      <c r="N164" s="250"/>
      <c r="O164" s="251"/>
      <c r="P164" s="90"/>
      <c r="Q164" s="90"/>
      <c r="R164" s="90"/>
      <c r="S164" s="90"/>
      <c r="T164" s="90"/>
      <c r="U164" s="90"/>
      <c r="V164" s="90"/>
      <c r="W164" s="90"/>
      <c r="X164" s="91"/>
      <c r="Y164" s="37"/>
      <c r="Z164" s="37"/>
      <c r="AA164" s="37"/>
      <c r="AB164" s="37"/>
      <c r="AC164" s="37"/>
      <c r="AD164" s="37"/>
      <c r="AE164" s="37"/>
      <c r="AT164" s="16" t="s">
        <v>433</v>
      </c>
      <c r="AU164" s="16" t="s">
        <v>90</v>
      </c>
    </row>
    <row r="165" s="2" customFormat="1" ht="16.5" customHeight="1">
      <c r="A165" s="37"/>
      <c r="B165" s="38"/>
      <c r="C165" s="276" t="s">
        <v>254</v>
      </c>
      <c r="D165" s="276" t="s">
        <v>261</v>
      </c>
      <c r="E165" s="277" t="s">
        <v>335</v>
      </c>
      <c r="F165" s="278" t="s">
        <v>693</v>
      </c>
      <c r="G165" s="279" t="s">
        <v>197</v>
      </c>
      <c r="H165" s="280">
        <v>0.10000000000000001</v>
      </c>
      <c r="I165" s="281"/>
      <c r="J165" s="282"/>
      <c r="K165" s="283">
        <f>ROUND(P165*H165,2)</f>
        <v>0</v>
      </c>
      <c r="L165" s="278" t="s">
        <v>1</v>
      </c>
      <c r="M165" s="284"/>
      <c r="N165" s="285" t="s">
        <v>1</v>
      </c>
      <c r="O165" s="241" t="s">
        <v>43</v>
      </c>
      <c r="P165" s="242">
        <f>I165+J165</f>
        <v>0</v>
      </c>
      <c r="Q165" s="242">
        <f>ROUND(I165*H165,2)</f>
        <v>0</v>
      </c>
      <c r="R165" s="242">
        <f>ROUND(J165*H165,2)</f>
        <v>0</v>
      </c>
      <c r="S165" s="90"/>
      <c r="T165" s="243">
        <f>S165*H165</f>
        <v>0</v>
      </c>
      <c r="U165" s="243">
        <v>0.5</v>
      </c>
      <c r="V165" s="243">
        <f>U165*H165</f>
        <v>0.050000000000000003</v>
      </c>
      <c r="W165" s="243">
        <v>0</v>
      </c>
      <c r="X165" s="244">
        <f>W165*H165</f>
        <v>0</v>
      </c>
      <c r="Y165" s="37"/>
      <c r="Z165" s="37"/>
      <c r="AA165" s="37"/>
      <c r="AB165" s="37"/>
      <c r="AC165" s="37"/>
      <c r="AD165" s="37"/>
      <c r="AE165" s="37"/>
      <c r="AR165" s="245" t="s">
        <v>247</v>
      </c>
      <c r="AT165" s="245" t="s">
        <v>261</v>
      </c>
      <c r="AU165" s="245" t="s">
        <v>90</v>
      </c>
      <c r="AY165" s="16" t="s">
        <v>192</v>
      </c>
      <c r="BE165" s="246">
        <f>IF(O165="základní",K165,0)</f>
        <v>0</v>
      </c>
      <c r="BF165" s="246">
        <f>IF(O165="snížená",K165,0)</f>
        <v>0</v>
      </c>
      <c r="BG165" s="246">
        <f>IF(O165="zákl. přenesená",K165,0)</f>
        <v>0</v>
      </c>
      <c r="BH165" s="246">
        <f>IF(O165="sníž. přenesená",K165,0)</f>
        <v>0</v>
      </c>
      <c r="BI165" s="246">
        <f>IF(O165="nulová",K165,0)</f>
        <v>0</v>
      </c>
      <c r="BJ165" s="16" t="s">
        <v>88</v>
      </c>
      <c r="BK165" s="246">
        <f>ROUND(P165*H165,2)</f>
        <v>0</v>
      </c>
      <c r="BL165" s="16" t="s">
        <v>199</v>
      </c>
      <c r="BM165" s="245" t="s">
        <v>694</v>
      </c>
    </row>
    <row r="166" s="13" customFormat="1">
      <c r="A166" s="13"/>
      <c r="B166" s="254"/>
      <c r="C166" s="255"/>
      <c r="D166" s="252" t="s">
        <v>205</v>
      </c>
      <c r="E166" s="256" t="s">
        <v>1</v>
      </c>
      <c r="F166" s="257" t="s">
        <v>695</v>
      </c>
      <c r="G166" s="255"/>
      <c r="H166" s="258">
        <v>0.10000000000000001</v>
      </c>
      <c r="I166" s="259"/>
      <c r="J166" s="259"/>
      <c r="K166" s="255"/>
      <c r="L166" s="255"/>
      <c r="M166" s="260"/>
      <c r="N166" s="261"/>
      <c r="O166" s="262"/>
      <c r="P166" s="262"/>
      <c r="Q166" s="262"/>
      <c r="R166" s="262"/>
      <c r="S166" s="262"/>
      <c r="T166" s="262"/>
      <c r="U166" s="262"/>
      <c r="V166" s="262"/>
      <c r="W166" s="262"/>
      <c r="X166" s="263"/>
      <c r="Y166" s="13"/>
      <c r="Z166" s="13"/>
      <c r="AA166" s="13"/>
      <c r="AB166" s="13"/>
      <c r="AC166" s="13"/>
      <c r="AD166" s="13"/>
      <c r="AE166" s="13"/>
      <c r="AT166" s="264" t="s">
        <v>205</v>
      </c>
      <c r="AU166" s="264" t="s">
        <v>90</v>
      </c>
      <c r="AV166" s="13" t="s">
        <v>90</v>
      </c>
      <c r="AW166" s="13" t="s">
        <v>5</v>
      </c>
      <c r="AX166" s="13" t="s">
        <v>88</v>
      </c>
      <c r="AY166" s="264" t="s">
        <v>192</v>
      </c>
    </row>
    <row r="167" s="2" customFormat="1" ht="24.15" customHeight="1">
      <c r="A167" s="37"/>
      <c r="B167" s="38"/>
      <c r="C167" s="233" t="s">
        <v>260</v>
      </c>
      <c r="D167" s="233" t="s">
        <v>194</v>
      </c>
      <c r="E167" s="234" t="s">
        <v>346</v>
      </c>
      <c r="F167" s="235" t="s">
        <v>696</v>
      </c>
      <c r="G167" s="236" t="s">
        <v>271</v>
      </c>
      <c r="H167" s="237">
        <v>3.3599999999999999</v>
      </c>
      <c r="I167" s="238"/>
      <c r="J167" s="238"/>
      <c r="K167" s="239">
        <f>ROUND(P167*H167,2)</f>
        <v>0</v>
      </c>
      <c r="L167" s="235" t="s">
        <v>1</v>
      </c>
      <c r="M167" s="43"/>
      <c r="N167" s="240" t="s">
        <v>1</v>
      </c>
      <c r="O167" s="241" t="s">
        <v>43</v>
      </c>
      <c r="P167" s="242">
        <f>I167+J167</f>
        <v>0</v>
      </c>
      <c r="Q167" s="242">
        <f>ROUND(I167*H167,2)</f>
        <v>0</v>
      </c>
      <c r="R167" s="242">
        <f>ROUND(J167*H167,2)</f>
        <v>0</v>
      </c>
      <c r="S167" s="90"/>
      <c r="T167" s="243">
        <f>S167*H167</f>
        <v>0</v>
      </c>
      <c r="U167" s="243">
        <v>1</v>
      </c>
      <c r="V167" s="243">
        <f>U167*H167</f>
        <v>3.3599999999999999</v>
      </c>
      <c r="W167" s="243">
        <v>0</v>
      </c>
      <c r="X167" s="244">
        <f>W167*H167</f>
        <v>0</v>
      </c>
      <c r="Y167" s="37"/>
      <c r="Z167" s="37"/>
      <c r="AA167" s="37"/>
      <c r="AB167" s="37"/>
      <c r="AC167" s="37"/>
      <c r="AD167" s="37"/>
      <c r="AE167" s="37"/>
      <c r="AR167" s="245" t="s">
        <v>199</v>
      </c>
      <c r="AT167" s="245" t="s">
        <v>194</v>
      </c>
      <c r="AU167" s="245" t="s">
        <v>90</v>
      </c>
      <c r="AY167" s="16" t="s">
        <v>192</v>
      </c>
      <c r="BE167" s="246">
        <f>IF(O167="základní",K167,0)</f>
        <v>0</v>
      </c>
      <c r="BF167" s="246">
        <f>IF(O167="snížená",K167,0)</f>
        <v>0</v>
      </c>
      <c r="BG167" s="246">
        <f>IF(O167="zákl. přenesená",K167,0)</f>
        <v>0</v>
      </c>
      <c r="BH167" s="246">
        <f>IF(O167="sníž. přenesená",K167,0)</f>
        <v>0</v>
      </c>
      <c r="BI167" s="246">
        <f>IF(O167="nulová",K167,0)</f>
        <v>0</v>
      </c>
      <c r="BJ167" s="16" t="s">
        <v>88</v>
      </c>
      <c r="BK167" s="246">
        <f>ROUND(P167*H167,2)</f>
        <v>0</v>
      </c>
      <c r="BL167" s="16" t="s">
        <v>199</v>
      </c>
      <c r="BM167" s="245" t="s">
        <v>697</v>
      </c>
    </row>
    <row r="168" s="2" customFormat="1">
      <c r="A168" s="37"/>
      <c r="B168" s="38"/>
      <c r="C168" s="39"/>
      <c r="D168" s="252" t="s">
        <v>433</v>
      </c>
      <c r="E168" s="39"/>
      <c r="F168" s="253" t="s">
        <v>698</v>
      </c>
      <c r="G168" s="39"/>
      <c r="H168" s="39"/>
      <c r="I168" s="249"/>
      <c r="J168" s="249"/>
      <c r="K168" s="39"/>
      <c r="L168" s="39"/>
      <c r="M168" s="43"/>
      <c r="N168" s="250"/>
      <c r="O168" s="251"/>
      <c r="P168" s="90"/>
      <c r="Q168" s="90"/>
      <c r="R168" s="90"/>
      <c r="S168" s="90"/>
      <c r="T168" s="90"/>
      <c r="U168" s="90"/>
      <c r="V168" s="90"/>
      <c r="W168" s="90"/>
      <c r="X168" s="91"/>
      <c r="Y168" s="37"/>
      <c r="Z168" s="37"/>
      <c r="AA168" s="37"/>
      <c r="AB168" s="37"/>
      <c r="AC168" s="37"/>
      <c r="AD168" s="37"/>
      <c r="AE168" s="37"/>
      <c r="AT168" s="16" t="s">
        <v>433</v>
      </c>
      <c r="AU168" s="16" t="s">
        <v>90</v>
      </c>
    </row>
    <row r="169" s="13" customFormat="1">
      <c r="A169" s="13"/>
      <c r="B169" s="254"/>
      <c r="C169" s="255"/>
      <c r="D169" s="252" t="s">
        <v>205</v>
      </c>
      <c r="E169" s="256" t="s">
        <v>1</v>
      </c>
      <c r="F169" s="257" t="s">
        <v>699</v>
      </c>
      <c r="G169" s="255"/>
      <c r="H169" s="258">
        <v>2.1000000000000001</v>
      </c>
      <c r="I169" s="259"/>
      <c r="J169" s="259"/>
      <c r="K169" s="255"/>
      <c r="L169" s="255"/>
      <c r="M169" s="260"/>
      <c r="N169" s="261"/>
      <c r="O169" s="262"/>
      <c r="P169" s="262"/>
      <c r="Q169" s="262"/>
      <c r="R169" s="262"/>
      <c r="S169" s="262"/>
      <c r="T169" s="262"/>
      <c r="U169" s="262"/>
      <c r="V169" s="262"/>
      <c r="W169" s="262"/>
      <c r="X169" s="263"/>
      <c r="Y169" s="13"/>
      <c r="Z169" s="13"/>
      <c r="AA169" s="13"/>
      <c r="AB169" s="13"/>
      <c r="AC169" s="13"/>
      <c r="AD169" s="13"/>
      <c r="AE169" s="13"/>
      <c r="AT169" s="264" t="s">
        <v>205</v>
      </c>
      <c r="AU169" s="264" t="s">
        <v>90</v>
      </c>
      <c r="AV169" s="13" t="s">
        <v>90</v>
      </c>
      <c r="AW169" s="13" t="s">
        <v>5</v>
      </c>
      <c r="AX169" s="13" t="s">
        <v>88</v>
      </c>
      <c r="AY169" s="264" t="s">
        <v>192</v>
      </c>
    </row>
    <row r="170" s="13" customFormat="1">
      <c r="A170" s="13"/>
      <c r="B170" s="254"/>
      <c r="C170" s="255"/>
      <c r="D170" s="252" t="s">
        <v>205</v>
      </c>
      <c r="E170" s="255"/>
      <c r="F170" s="257" t="s">
        <v>700</v>
      </c>
      <c r="G170" s="255"/>
      <c r="H170" s="258">
        <v>3.3599999999999999</v>
      </c>
      <c r="I170" s="259"/>
      <c r="J170" s="259"/>
      <c r="K170" s="255"/>
      <c r="L170" s="255"/>
      <c r="M170" s="260"/>
      <c r="N170" s="261"/>
      <c r="O170" s="262"/>
      <c r="P170" s="262"/>
      <c r="Q170" s="262"/>
      <c r="R170" s="262"/>
      <c r="S170" s="262"/>
      <c r="T170" s="262"/>
      <c r="U170" s="262"/>
      <c r="V170" s="262"/>
      <c r="W170" s="262"/>
      <c r="X170" s="263"/>
      <c r="Y170" s="13"/>
      <c r="Z170" s="13"/>
      <c r="AA170" s="13"/>
      <c r="AB170" s="13"/>
      <c r="AC170" s="13"/>
      <c r="AD170" s="13"/>
      <c r="AE170" s="13"/>
      <c r="AT170" s="264" t="s">
        <v>205</v>
      </c>
      <c r="AU170" s="264" t="s">
        <v>90</v>
      </c>
      <c r="AV170" s="13" t="s">
        <v>90</v>
      </c>
      <c r="AW170" s="13" t="s">
        <v>4</v>
      </c>
      <c r="AX170" s="13" t="s">
        <v>88</v>
      </c>
      <c r="AY170" s="264" t="s">
        <v>192</v>
      </c>
    </row>
    <row r="171" s="2" customFormat="1" ht="24.15" customHeight="1">
      <c r="A171" s="37"/>
      <c r="B171" s="38"/>
      <c r="C171" s="233" t="s">
        <v>268</v>
      </c>
      <c r="D171" s="233" t="s">
        <v>194</v>
      </c>
      <c r="E171" s="234" t="s">
        <v>350</v>
      </c>
      <c r="F171" s="235" t="s">
        <v>701</v>
      </c>
      <c r="G171" s="236" t="s">
        <v>286</v>
      </c>
      <c r="H171" s="237">
        <v>10</v>
      </c>
      <c r="I171" s="238"/>
      <c r="J171" s="238"/>
      <c r="K171" s="239">
        <f>ROUND(P171*H171,2)</f>
        <v>0</v>
      </c>
      <c r="L171" s="235" t="s">
        <v>1</v>
      </c>
      <c r="M171" s="43"/>
      <c r="N171" s="240" t="s">
        <v>1</v>
      </c>
      <c r="O171" s="241" t="s">
        <v>43</v>
      </c>
      <c r="P171" s="242">
        <f>I171+J171</f>
        <v>0</v>
      </c>
      <c r="Q171" s="242">
        <f>ROUND(I171*H171,2)</f>
        <v>0</v>
      </c>
      <c r="R171" s="242">
        <f>ROUND(J171*H171,2)</f>
        <v>0</v>
      </c>
      <c r="S171" s="90"/>
      <c r="T171" s="243">
        <f>S171*H171</f>
        <v>0</v>
      </c>
      <c r="U171" s="243">
        <v>0</v>
      </c>
      <c r="V171" s="243">
        <f>U171*H171</f>
        <v>0</v>
      </c>
      <c r="W171" s="243">
        <v>0</v>
      </c>
      <c r="X171" s="244">
        <f>W171*H171</f>
        <v>0</v>
      </c>
      <c r="Y171" s="37"/>
      <c r="Z171" s="37"/>
      <c r="AA171" s="37"/>
      <c r="AB171" s="37"/>
      <c r="AC171" s="37"/>
      <c r="AD171" s="37"/>
      <c r="AE171" s="37"/>
      <c r="AR171" s="245" t="s">
        <v>199</v>
      </c>
      <c r="AT171" s="245" t="s">
        <v>194</v>
      </c>
      <c r="AU171" s="245" t="s">
        <v>90</v>
      </c>
      <c r="AY171" s="16" t="s">
        <v>192</v>
      </c>
      <c r="BE171" s="246">
        <f>IF(O171="základní",K171,0)</f>
        <v>0</v>
      </c>
      <c r="BF171" s="246">
        <f>IF(O171="snížená",K171,0)</f>
        <v>0</v>
      </c>
      <c r="BG171" s="246">
        <f>IF(O171="zákl. přenesená",K171,0)</f>
        <v>0</v>
      </c>
      <c r="BH171" s="246">
        <f>IF(O171="sníž. přenesená",K171,0)</f>
        <v>0</v>
      </c>
      <c r="BI171" s="246">
        <f>IF(O171="nulová",K171,0)</f>
        <v>0</v>
      </c>
      <c r="BJ171" s="16" t="s">
        <v>88</v>
      </c>
      <c r="BK171" s="246">
        <f>ROUND(P171*H171,2)</f>
        <v>0</v>
      </c>
      <c r="BL171" s="16" t="s">
        <v>199</v>
      </c>
      <c r="BM171" s="245" t="s">
        <v>702</v>
      </c>
    </row>
    <row r="172" s="2" customFormat="1" ht="16.5" customHeight="1">
      <c r="A172" s="37"/>
      <c r="B172" s="38"/>
      <c r="C172" s="233" t="s">
        <v>9</v>
      </c>
      <c r="D172" s="233" t="s">
        <v>194</v>
      </c>
      <c r="E172" s="234" t="s">
        <v>354</v>
      </c>
      <c r="F172" s="235" t="s">
        <v>703</v>
      </c>
      <c r="G172" s="236" t="s">
        <v>704</v>
      </c>
      <c r="H172" s="237">
        <v>1</v>
      </c>
      <c r="I172" s="238"/>
      <c r="J172" s="238"/>
      <c r="K172" s="239">
        <f>ROUND(P172*H172,2)</f>
        <v>0</v>
      </c>
      <c r="L172" s="235" t="s">
        <v>1</v>
      </c>
      <c r="M172" s="43"/>
      <c r="N172" s="240" t="s">
        <v>1</v>
      </c>
      <c r="O172" s="241" t="s">
        <v>43</v>
      </c>
      <c r="P172" s="242">
        <f>I172+J172</f>
        <v>0</v>
      </c>
      <c r="Q172" s="242">
        <f>ROUND(I172*H172,2)</f>
        <v>0</v>
      </c>
      <c r="R172" s="242">
        <f>ROUND(J172*H172,2)</f>
        <v>0</v>
      </c>
      <c r="S172" s="90"/>
      <c r="T172" s="243">
        <f>S172*H172</f>
        <v>0</v>
      </c>
      <c r="U172" s="243">
        <v>0</v>
      </c>
      <c r="V172" s="243">
        <f>U172*H172</f>
        <v>0</v>
      </c>
      <c r="W172" s="243">
        <v>0</v>
      </c>
      <c r="X172" s="244">
        <f>W172*H172</f>
        <v>0</v>
      </c>
      <c r="Y172" s="37"/>
      <c r="Z172" s="37"/>
      <c r="AA172" s="37"/>
      <c r="AB172" s="37"/>
      <c r="AC172" s="37"/>
      <c r="AD172" s="37"/>
      <c r="AE172" s="37"/>
      <c r="AR172" s="245" t="s">
        <v>199</v>
      </c>
      <c r="AT172" s="245" t="s">
        <v>194</v>
      </c>
      <c r="AU172" s="245" t="s">
        <v>90</v>
      </c>
      <c r="AY172" s="16" t="s">
        <v>192</v>
      </c>
      <c r="BE172" s="246">
        <f>IF(O172="základní",K172,0)</f>
        <v>0</v>
      </c>
      <c r="BF172" s="246">
        <f>IF(O172="snížená",K172,0)</f>
        <v>0</v>
      </c>
      <c r="BG172" s="246">
        <f>IF(O172="zákl. přenesená",K172,0)</f>
        <v>0</v>
      </c>
      <c r="BH172" s="246">
        <f>IF(O172="sníž. přenesená",K172,0)</f>
        <v>0</v>
      </c>
      <c r="BI172" s="246">
        <f>IF(O172="nulová",K172,0)</f>
        <v>0</v>
      </c>
      <c r="BJ172" s="16" t="s">
        <v>88</v>
      </c>
      <c r="BK172" s="246">
        <f>ROUND(P172*H172,2)</f>
        <v>0</v>
      </c>
      <c r="BL172" s="16" t="s">
        <v>199</v>
      </c>
      <c r="BM172" s="245" t="s">
        <v>705</v>
      </c>
    </row>
    <row r="173" s="2" customFormat="1">
      <c r="A173" s="37"/>
      <c r="B173" s="38"/>
      <c r="C173" s="39"/>
      <c r="D173" s="252" t="s">
        <v>433</v>
      </c>
      <c r="E173" s="39"/>
      <c r="F173" s="253" t="s">
        <v>706</v>
      </c>
      <c r="G173" s="39"/>
      <c r="H173" s="39"/>
      <c r="I173" s="249"/>
      <c r="J173" s="249"/>
      <c r="K173" s="39"/>
      <c r="L173" s="39"/>
      <c r="M173" s="43"/>
      <c r="N173" s="250"/>
      <c r="O173" s="251"/>
      <c r="P173" s="90"/>
      <c r="Q173" s="90"/>
      <c r="R173" s="90"/>
      <c r="S173" s="90"/>
      <c r="T173" s="90"/>
      <c r="U173" s="90"/>
      <c r="V173" s="90"/>
      <c r="W173" s="90"/>
      <c r="X173" s="91"/>
      <c r="Y173" s="37"/>
      <c r="Z173" s="37"/>
      <c r="AA173" s="37"/>
      <c r="AB173" s="37"/>
      <c r="AC173" s="37"/>
      <c r="AD173" s="37"/>
      <c r="AE173" s="37"/>
      <c r="AT173" s="16" t="s">
        <v>433</v>
      </c>
      <c r="AU173" s="16" t="s">
        <v>90</v>
      </c>
    </row>
    <row r="174" s="2" customFormat="1" ht="21.75" customHeight="1">
      <c r="A174" s="37"/>
      <c r="B174" s="38"/>
      <c r="C174" s="276" t="s">
        <v>283</v>
      </c>
      <c r="D174" s="276" t="s">
        <v>261</v>
      </c>
      <c r="E174" s="277" t="s">
        <v>306</v>
      </c>
      <c r="F174" s="278" t="s">
        <v>707</v>
      </c>
      <c r="G174" s="279" t="s">
        <v>314</v>
      </c>
      <c r="H174" s="280">
        <v>22</v>
      </c>
      <c r="I174" s="281"/>
      <c r="J174" s="282"/>
      <c r="K174" s="283">
        <f>ROUND(P174*H174,2)</f>
        <v>0</v>
      </c>
      <c r="L174" s="278" t="s">
        <v>1</v>
      </c>
      <c r="M174" s="284"/>
      <c r="N174" s="285" t="s">
        <v>1</v>
      </c>
      <c r="O174" s="241" t="s">
        <v>43</v>
      </c>
      <c r="P174" s="242">
        <f>I174+J174</f>
        <v>0</v>
      </c>
      <c r="Q174" s="242">
        <f>ROUND(I174*H174,2)</f>
        <v>0</v>
      </c>
      <c r="R174" s="242">
        <f>ROUND(J174*H174,2)</f>
        <v>0</v>
      </c>
      <c r="S174" s="90"/>
      <c r="T174" s="243">
        <f>S174*H174</f>
        <v>0</v>
      </c>
      <c r="U174" s="243">
        <v>0</v>
      </c>
      <c r="V174" s="243">
        <f>U174*H174</f>
        <v>0</v>
      </c>
      <c r="W174" s="243">
        <v>0</v>
      </c>
      <c r="X174" s="244">
        <f>W174*H174</f>
        <v>0</v>
      </c>
      <c r="Y174" s="37"/>
      <c r="Z174" s="37"/>
      <c r="AA174" s="37"/>
      <c r="AB174" s="37"/>
      <c r="AC174" s="37"/>
      <c r="AD174" s="37"/>
      <c r="AE174" s="37"/>
      <c r="AR174" s="245" t="s">
        <v>247</v>
      </c>
      <c r="AT174" s="245" t="s">
        <v>261</v>
      </c>
      <c r="AU174" s="245" t="s">
        <v>90</v>
      </c>
      <c r="AY174" s="16" t="s">
        <v>192</v>
      </c>
      <c r="BE174" s="246">
        <f>IF(O174="základní",K174,0)</f>
        <v>0</v>
      </c>
      <c r="BF174" s="246">
        <f>IF(O174="snížená",K174,0)</f>
        <v>0</v>
      </c>
      <c r="BG174" s="246">
        <f>IF(O174="zákl. přenesená",K174,0)</f>
        <v>0</v>
      </c>
      <c r="BH174" s="246">
        <f>IF(O174="sníž. přenesená",K174,0)</f>
        <v>0</v>
      </c>
      <c r="BI174" s="246">
        <f>IF(O174="nulová",K174,0)</f>
        <v>0</v>
      </c>
      <c r="BJ174" s="16" t="s">
        <v>88</v>
      </c>
      <c r="BK174" s="246">
        <f>ROUND(P174*H174,2)</f>
        <v>0</v>
      </c>
      <c r="BL174" s="16" t="s">
        <v>199</v>
      </c>
      <c r="BM174" s="245" t="s">
        <v>708</v>
      </c>
    </row>
    <row r="175" s="2" customFormat="1" ht="37.8" customHeight="1">
      <c r="A175" s="37"/>
      <c r="B175" s="38"/>
      <c r="C175" s="233" t="s">
        <v>292</v>
      </c>
      <c r="D175" s="233" t="s">
        <v>194</v>
      </c>
      <c r="E175" s="234" t="s">
        <v>300</v>
      </c>
      <c r="F175" s="235" t="s">
        <v>709</v>
      </c>
      <c r="G175" s="236" t="s">
        <v>314</v>
      </c>
      <c r="H175" s="237">
        <v>4</v>
      </c>
      <c r="I175" s="238"/>
      <c r="J175" s="238"/>
      <c r="K175" s="239">
        <f>ROUND(P175*H175,2)</f>
        <v>0</v>
      </c>
      <c r="L175" s="235" t="s">
        <v>1</v>
      </c>
      <c r="M175" s="43"/>
      <c r="N175" s="240" t="s">
        <v>1</v>
      </c>
      <c r="O175" s="241" t="s">
        <v>43</v>
      </c>
      <c r="P175" s="242">
        <f>I175+J175</f>
        <v>0</v>
      </c>
      <c r="Q175" s="242">
        <f>ROUND(I175*H175,2)</f>
        <v>0</v>
      </c>
      <c r="R175" s="242">
        <f>ROUND(J175*H175,2)</f>
        <v>0</v>
      </c>
      <c r="S175" s="90"/>
      <c r="T175" s="243">
        <f>S175*H175</f>
        <v>0</v>
      </c>
      <c r="U175" s="243">
        <v>0</v>
      </c>
      <c r="V175" s="243">
        <f>U175*H175</f>
        <v>0</v>
      </c>
      <c r="W175" s="243">
        <v>0</v>
      </c>
      <c r="X175" s="244">
        <f>W175*H175</f>
        <v>0</v>
      </c>
      <c r="Y175" s="37"/>
      <c r="Z175" s="37"/>
      <c r="AA175" s="37"/>
      <c r="AB175" s="37"/>
      <c r="AC175" s="37"/>
      <c r="AD175" s="37"/>
      <c r="AE175" s="37"/>
      <c r="AR175" s="245" t="s">
        <v>199</v>
      </c>
      <c r="AT175" s="245" t="s">
        <v>194</v>
      </c>
      <c r="AU175" s="245" t="s">
        <v>90</v>
      </c>
      <c r="AY175" s="16" t="s">
        <v>192</v>
      </c>
      <c r="BE175" s="246">
        <f>IF(O175="základní",K175,0)</f>
        <v>0</v>
      </c>
      <c r="BF175" s="246">
        <f>IF(O175="snížená",K175,0)</f>
        <v>0</v>
      </c>
      <c r="BG175" s="246">
        <f>IF(O175="zákl. přenesená",K175,0)</f>
        <v>0</v>
      </c>
      <c r="BH175" s="246">
        <f>IF(O175="sníž. přenesená",K175,0)</f>
        <v>0</v>
      </c>
      <c r="BI175" s="246">
        <f>IF(O175="nulová",K175,0)</f>
        <v>0</v>
      </c>
      <c r="BJ175" s="16" t="s">
        <v>88</v>
      </c>
      <c r="BK175" s="246">
        <f>ROUND(P175*H175,2)</f>
        <v>0</v>
      </c>
      <c r="BL175" s="16" t="s">
        <v>199</v>
      </c>
      <c r="BM175" s="245" t="s">
        <v>710</v>
      </c>
    </row>
    <row r="176" s="2" customFormat="1" ht="24.15" customHeight="1">
      <c r="A176" s="37"/>
      <c r="B176" s="38"/>
      <c r="C176" s="233" t="s">
        <v>299</v>
      </c>
      <c r="D176" s="233" t="s">
        <v>194</v>
      </c>
      <c r="E176" s="234" t="s">
        <v>312</v>
      </c>
      <c r="F176" s="235" t="s">
        <v>711</v>
      </c>
      <c r="G176" s="236" t="s">
        <v>314</v>
      </c>
      <c r="H176" s="237">
        <v>1</v>
      </c>
      <c r="I176" s="238"/>
      <c r="J176" s="238"/>
      <c r="K176" s="239">
        <f>ROUND(P176*H176,2)</f>
        <v>0</v>
      </c>
      <c r="L176" s="235" t="s">
        <v>1</v>
      </c>
      <c r="M176" s="43"/>
      <c r="N176" s="240" t="s">
        <v>1</v>
      </c>
      <c r="O176" s="241" t="s">
        <v>43</v>
      </c>
      <c r="P176" s="242">
        <f>I176+J176</f>
        <v>0</v>
      </c>
      <c r="Q176" s="242">
        <f>ROUND(I176*H176,2)</f>
        <v>0</v>
      </c>
      <c r="R176" s="242">
        <f>ROUND(J176*H176,2)</f>
        <v>0</v>
      </c>
      <c r="S176" s="90"/>
      <c r="T176" s="243">
        <f>S176*H176</f>
        <v>0</v>
      </c>
      <c r="U176" s="243">
        <v>0</v>
      </c>
      <c r="V176" s="243">
        <f>U176*H176</f>
        <v>0</v>
      </c>
      <c r="W176" s="243">
        <v>0</v>
      </c>
      <c r="X176" s="244">
        <f>W176*H176</f>
        <v>0</v>
      </c>
      <c r="Y176" s="37"/>
      <c r="Z176" s="37"/>
      <c r="AA176" s="37"/>
      <c r="AB176" s="37"/>
      <c r="AC176" s="37"/>
      <c r="AD176" s="37"/>
      <c r="AE176" s="37"/>
      <c r="AR176" s="245" t="s">
        <v>199</v>
      </c>
      <c r="AT176" s="245" t="s">
        <v>194</v>
      </c>
      <c r="AU176" s="245" t="s">
        <v>90</v>
      </c>
      <c r="AY176" s="16" t="s">
        <v>192</v>
      </c>
      <c r="BE176" s="246">
        <f>IF(O176="základní",K176,0)</f>
        <v>0</v>
      </c>
      <c r="BF176" s="246">
        <f>IF(O176="snížená",K176,0)</f>
        <v>0</v>
      </c>
      <c r="BG176" s="246">
        <f>IF(O176="zákl. přenesená",K176,0)</f>
        <v>0</v>
      </c>
      <c r="BH176" s="246">
        <f>IF(O176="sníž. přenesená",K176,0)</f>
        <v>0</v>
      </c>
      <c r="BI176" s="246">
        <f>IF(O176="nulová",K176,0)</f>
        <v>0</v>
      </c>
      <c r="BJ176" s="16" t="s">
        <v>88</v>
      </c>
      <c r="BK176" s="246">
        <f>ROUND(P176*H176,2)</f>
        <v>0</v>
      </c>
      <c r="BL176" s="16" t="s">
        <v>199</v>
      </c>
      <c r="BM176" s="245" t="s">
        <v>712</v>
      </c>
    </row>
    <row r="177" s="12" customFormat="1" ht="22.8" customHeight="1">
      <c r="A177" s="12"/>
      <c r="B177" s="216"/>
      <c r="C177" s="217"/>
      <c r="D177" s="218" t="s">
        <v>79</v>
      </c>
      <c r="E177" s="231" t="s">
        <v>227</v>
      </c>
      <c r="F177" s="231" t="s">
        <v>253</v>
      </c>
      <c r="G177" s="217"/>
      <c r="H177" s="217"/>
      <c r="I177" s="220"/>
      <c r="J177" s="220"/>
      <c r="K177" s="232">
        <f>BK177</f>
        <v>0</v>
      </c>
      <c r="L177" s="217"/>
      <c r="M177" s="222"/>
      <c r="N177" s="223"/>
      <c r="O177" s="224"/>
      <c r="P177" s="224"/>
      <c r="Q177" s="225">
        <f>SUM(Q178:Q182)</f>
        <v>0</v>
      </c>
      <c r="R177" s="225">
        <f>SUM(R178:R182)</f>
        <v>0</v>
      </c>
      <c r="S177" s="224"/>
      <c r="T177" s="226">
        <f>SUM(T178:T182)</f>
        <v>0</v>
      </c>
      <c r="U177" s="224"/>
      <c r="V177" s="226">
        <f>SUM(V178:V182)</f>
        <v>0.53025500000000003</v>
      </c>
      <c r="W177" s="224"/>
      <c r="X177" s="227">
        <f>SUM(X178:X182)</f>
        <v>0</v>
      </c>
      <c r="Y177" s="12"/>
      <c r="Z177" s="12"/>
      <c r="AA177" s="12"/>
      <c r="AB177" s="12"/>
      <c r="AC177" s="12"/>
      <c r="AD177" s="12"/>
      <c r="AE177" s="12"/>
      <c r="AR177" s="228" t="s">
        <v>88</v>
      </c>
      <c r="AT177" s="229" t="s">
        <v>79</v>
      </c>
      <c r="AU177" s="229" t="s">
        <v>88</v>
      </c>
      <c r="AY177" s="228" t="s">
        <v>192</v>
      </c>
      <c r="BK177" s="230">
        <f>SUM(BK178:BK182)</f>
        <v>0</v>
      </c>
    </row>
    <row r="178" s="2" customFormat="1" ht="66.75" customHeight="1">
      <c r="A178" s="37"/>
      <c r="B178" s="38"/>
      <c r="C178" s="233" t="s">
        <v>287</v>
      </c>
      <c r="D178" s="233" t="s">
        <v>194</v>
      </c>
      <c r="E178" s="234" t="s">
        <v>255</v>
      </c>
      <c r="F178" s="235" t="s">
        <v>256</v>
      </c>
      <c r="G178" s="236" t="s">
        <v>237</v>
      </c>
      <c r="H178" s="237">
        <v>3.3599999999999999</v>
      </c>
      <c r="I178" s="238"/>
      <c r="J178" s="238"/>
      <c r="K178" s="239">
        <f>ROUND(P178*H178,2)</f>
        <v>0</v>
      </c>
      <c r="L178" s="235" t="s">
        <v>198</v>
      </c>
      <c r="M178" s="43"/>
      <c r="N178" s="240" t="s">
        <v>1</v>
      </c>
      <c r="O178" s="241" t="s">
        <v>43</v>
      </c>
      <c r="P178" s="242">
        <f>I178+J178</f>
        <v>0</v>
      </c>
      <c r="Q178" s="242">
        <f>ROUND(I178*H178,2)</f>
        <v>0</v>
      </c>
      <c r="R178" s="242">
        <f>ROUND(J178*H178,2)</f>
        <v>0</v>
      </c>
      <c r="S178" s="90"/>
      <c r="T178" s="243">
        <f>S178*H178</f>
        <v>0</v>
      </c>
      <c r="U178" s="243">
        <v>0.088800000000000004</v>
      </c>
      <c r="V178" s="243">
        <f>U178*H178</f>
        <v>0.29836800000000002</v>
      </c>
      <c r="W178" s="243">
        <v>0</v>
      </c>
      <c r="X178" s="244">
        <f>W178*H178</f>
        <v>0</v>
      </c>
      <c r="Y178" s="37"/>
      <c r="Z178" s="37"/>
      <c r="AA178" s="37"/>
      <c r="AB178" s="37"/>
      <c r="AC178" s="37"/>
      <c r="AD178" s="37"/>
      <c r="AE178" s="37"/>
      <c r="AR178" s="245" t="s">
        <v>199</v>
      </c>
      <c r="AT178" s="245" t="s">
        <v>194</v>
      </c>
      <c r="AU178" s="245" t="s">
        <v>90</v>
      </c>
      <c r="AY178" s="16" t="s">
        <v>192</v>
      </c>
      <c r="BE178" s="246">
        <f>IF(O178="základní",K178,0)</f>
        <v>0</v>
      </c>
      <c r="BF178" s="246">
        <f>IF(O178="snížená",K178,0)</f>
        <v>0</v>
      </c>
      <c r="BG178" s="246">
        <f>IF(O178="zákl. přenesená",K178,0)</f>
        <v>0</v>
      </c>
      <c r="BH178" s="246">
        <f>IF(O178="sníž. přenesená",K178,0)</f>
        <v>0</v>
      </c>
      <c r="BI178" s="246">
        <f>IF(O178="nulová",K178,0)</f>
        <v>0</v>
      </c>
      <c r="BJ178" s="16" t="s">
        <v>88</v>
      </c>
      <c r="BK178" s="246">
        <f>ROUND(P178*H178,2)</f>
        <v>0</v>
      </c>
      <c r="BL178" s="16" t="s">
        <v>199</v>
      </c>
      <c r="BM178" s="245" t="s">
        <v>713</v>
      </c>
    </row>
    <row r="179" s="2" customFormat="1">
      <c r="A179" s="37"/>
      <c r="B179" s="38"/>
      <c r="C179" s="39"/>
      <c r="D179" s="247" t="s">
        <v>201</v>
      </c>
      <c r="E179" s="39"/>
      <c r="F179" s="248" t="s">
        <v>258</v>
      </c>
      <c r="G179" s="39"/>
      <c r="H179" s="39"/>
      <c r="I179" s="249"/>
      <c r="J179" s="249"/>
      <c r="K179" s="39"/>
      <c r="L179" s="39"/>
      <c r="M179" s="43"/>
      <c r="N179" s="250"/>
      <c r="O179" s="251"/>
      <c r="P179" s="90"/>
      <c r="Q179" s="90"/>
      <c r="R179" s="90"/>
      <c r="S179" s="90"/>
      <c r="T179" s="90"/>
      <c r="U179" s="90"/>
      <c r="V179" s="90"/>
      <c r="W179" s="90"/>
      <c r="X179" s="91"/>
      <c r="Y179" s="37"/>
      <c r="Z179" s="37"/>
      <c r="AA179" s="37"/>
      <c r="AB179" s="37"/>
      <c r="AC179" s="37"/>
      <c r="AD179" s="37"/>
      <c r="AE179" s="37"/>
      <c r="AT179" s="16" t="s">
        <v>201</v>
      </c>
      <c r="AU179" s="16" t="s">
        <v>90</v>
      </c>
    </row>
    <row r="180" s="2" customFormat="1">
      <c r="A180" s="37"/>
      <c r="B180" s="38"/>
      <c r="C180" s="39"/>
      <c r="D180" s="252" t="s">
        <v>203</v>
      </c>
      <c r="E180" s="39"/>
      <c r="F180" s="253" t="s">
        <v>259</v>
      </c>
      <c r="G180" s="39"/>
      <c r="H180" s="39"/>
      <c r="I180" s="249"/>
      <c r="J180" s="249"/>
      <c r="K180" s="39"/>
      <c r="L180" s="39"/>
      <c r="M180" s="43"/>
      <c r="N180" s="250"/>
      <c r="O180" s="251"/>
      <c r="P180" s="90"/>
      <c r="Q180" s="90"/>
      <c r="R180" s="90"/>
      <c r="S180" s="90"/>
      <c r="T180" s="90"/>
      <c r="U180" s="90"/>
      <c r="V180" s="90"/>
      <c r="W180" s="90"/>
      <c r="X180" s="91"/>
      <c r="Y180" s="37"/>
      <c r="Z180" s="37"/>
      <c r="AA180" s="37"/>
      <c r="AB180" s="37"/>
      <c r="AC180" s="37"/>
      <c r="AD180" s="37"/>
      <c r="AE180" s="37"/>
      <c r="AT180" s="16" t="s">
        <v>203</v>
      </c>
      <c r="AU180" s="16" t="s">
        <v>90</v>
      </c>
    </row>
    <row r="181" s="2" customFormat="1" ht="24.15" customHeight="1">
      <c r="A181" s="37"/>
      <c r="B181" s="38"/>
      <c r="C181" s="276" t="s">
        <v>311</v>
      </c>
      <c r="D181" s="276" t="s">
        <v>261</v>
      </c>
      <c r="E181" s="277" t="s">
        <v>262</v>
      </c>
      <c r="F181" s="278" t="s">
        <v>263</v>
      </c>
      <c r="G181" s="279" t="s">
        <v>237</v>
      </c>
      <c r="H181" s="280">
        <v>3.4609999999999999</v>
      </c>
      <c r="I181" s="281"/>
      <c r="J181" s="282"/>
      <c r="K181" s="283">
        <f>ROUND(P181*H181,2)</f>
        <v>0</v>
      </c>
      <c r="L181" s="278" t="s">
        <v>198</v>
      </c>
      <c r="M181" s="284"/>
      <c r="N181" s="285" t="s">
        <v>1</v>
      </c>
      <c r="O181" s="241" t="s">
        <v>43</v>
      </c>
      <c r="P181" s="242">
        <f>I181+J181</f>
        <v>0</v>
      </c>
      <c r="Q181" s="242">
        <f>ROUND(I181*H181,2)</f>
        <v>0</v>
      </c>
      <c r="R181" s="242">
        <f>ROUND(J181*H181,2)</f>
        <v>0</v>
      </c>
      <c r="S181" s="90"/>
      <c r="T181" s="243">
        <f>S181*H181</f>
        <v>0</v>
      </c>
      <c r="U181" s="243">
        <v>0.067000000000000004</v>
      </c>
      <c r="V181" s="243">
        <f>U181*H181</f>
        <v>0.23188700000000001</v>
      </c>
      <c r="W181" s="243">
        <v>0</v>
      </c>
      <c r="X181" s="244">
        <f>W181*H181</f>
        <v>0</v>
      </c>
      <c r="Y181" s="37"/>
      <c r="Z181" s="37"/>
      <c r="AA181" s="37"/>
      <c r="AB181" s="37"/>
      <c r="AC181" s="37"/>
      <c r="AD181" s="37"/>
      <c r="AE181" s="37"/>
      <c r="AR181" s="245" t="s">
        <v>247</v>
      </c>
      <c r="AT181" s="245" t="s">
        <v>261</v>
      </c>
      <c r="AU181" s="245" t="s">
        <v>90</v>
      </c>
      <c r="AY181" s="16" t="s">
        <v>192</v>
      </c>
      <c r="BE181" s="246">
        <f>IF(O181="základní",K181,0)</f>
        <v>0</v>
      </c>
      <c r="BF181" s="246">
        <f>IF(O181="snížená",K181,0)</f>
        <v>0</v>
      </c>
      <c r="BG181" s="246">
        <f>IF(O181="zákl. přenesená",K181,0)</f>
        <v>0</v>
      </c>
      <c r="BH181" s="246">
        <f>IF(O181="sníž. přenesená",K181,0)</f>
        <v>0</v>
      </c>
      <c r="BI181" s="246">
        <f>IF(O181="nulová",K181,0)</f>
        <v>0</v>
      </c>
      <c r="BJ181" s="16" t="s">
        <v>88</v>
      </c>
      <c r="BK181" s="246">
        <f>ROUND(P181*H181,2)</f>
        <v>0</v>
      </c>
      <c r="BL181" s="16" t="s">
        <v>199</v>
      </c>
      <c r="BM181" s="245" t="s">
        <v>714</v>
      </c>
    </row>
    <row r="182" s="13" customFormat="1">
      <c r="A182" s="13"/>
      <c r="B182" s="254"/>
      <c r="C182" s="255"/>
      <c r="D182" s="252" t="s">
        <v>205</v>
      </c>
      <c r="E182" s="255"/>
      <c r="F182" s="257" t="s">
        <v>715</v>
      </c>
      <c r="G182" s="255"/>
      <c r="H182" s="258">
        <v>3.4609999999999999</v>
      </c>
      <c r="I182" s="259"/>
      <c r="J182" s="259"/>
      <c r="K182" s="255"/>
      <c r="L182" s="255"/>
      <c r="M182" s="260"/>
      <c r="N182" s="261"/>
      <c r="O182" s="262"/>
      <c r="P182" s="262"/>
      <c r="Q182" s="262"/>
      <c r="R182" s="262"/>
      <c r="S182" s="262"/>
      <c r="T182" s="262"/>
      <c r="U182" s="262"/>
      <c r="V182" s="262"/>
      <c r="W182" s="262"/>
      <c r="X182" s="263"/>
      <c r="Y182" s="13"/>
      <c r="Z182" s="13"/>
      <c r="AA182" s="13"/>
      <c r="AB182" s="13"/>
      <c r="AC182" s="13"/>
      <c r="AD182" s="13"/>
      <c r="AE182" s="13"/>
      <c r="AT182" s="264" t="s">
        <v>205</v>
      </c>
      <c r="AU182" s="264" t="s">
        <v>90</v>
      </c>
      <c r="AV182" s="13" t="s">
        <v>90</v>
      </c>
      <c r="AW182" s="13" t="s">
        <v>4</v>
      </c>
      <c r="AX182" s="13" t="s">
        <v>88</v>
      </c>
      <c r="AY182" s="264" t="s">
        <v>192</v>
      </c>
    </row>
    <row r="183" s="12" customFormat="1" ht="22.8" customHeight="1">
      <c r="A183" s="12"/>
      <c r="B183" s="216"/>
      <c r="C183" s="217"/>
      <c r="D183" s="218" t="s">
        <v>79</v>
      </c>
      <c r="E183" s="231" t="s">
        <v>266</v>
      </c>
      <c r="F183" s="231" t="s">
        <v>267</v>
      </c>
      <c r="G183" s="217"/>
      <c r="H183" s="217"/>
      <c r="I183" s="220"/>
      <c r="J183" s="220"/>
      <c r="K183" s="232">
        <f>BK183</f>
        <v>0</v>
      </c>
      <c r="L183" s="217"/>
      <c r="M183" s="222"/>
      <c r="N183" s="223"/>
      <c r="O183" s="224"/>
      <c r="P183" s="224"/>
      <c r="Q183" s="225">
        <f>SUM(Q184:Q185)</f>
        <v>0</v>
      </c>
      <c r="R183" s="225">
        <f>SUM(R184:R185)</f>
        <v>0</v>
      </c>
      <c r="S183" s="224"/>
      <c r="T183" s="226">
        <f>SUM(T184:T185)</f>
        <v>0</v>
      </c>
      <c r="U183" s="224"/>
      <c r="V183" s="226">
        <f>SUM(V184:V185)</f>
        <v>0</v>
      </c>
      <c r="W183" s="224"/>
      <c r="X183" s="227">
        <f>SUM(X184:X185)</f>
        <v>0</v>
      </c>
      <c r="Y183" s="12"/>
      <c r="Z183" s="12"/>
      <c r="AA183" s="12"/>
      <c r="AB183" s="12"/>
      <c r="AC183" s="12"/>
      <c r="AD183" s="12"/>
      <c r="AE183" s="12"/>
      <c r="AR183" s="228" t="s">
        <v>88</v>
      </c>
      <c r="AT183" s="229" t="s">
        <v>79</v>
      </c>
      <c r="AU183" s="229" t="s">
        <v>88</v>
      </c>
      <c r="AY183" s="228" t="s">
        <v>192</v>
      </c>
      <c r="BK183" s="230">
        <f>SUM(BK184:BK185)</f>
        <v>0</v>
      </c>
    </row>
    <row r="184" s="2" customFormat="1" ht="24.15" customHeight="1">
      <c r="A184" s="37"/>
      <c r="B184" s="38"/>
      <c r="C184" s="233" t="s">
        <v>316</v>
      </c>
      <c r="D184" s="233" t="s">
        <v>194</v>
      </c>
      <c r="E184" s="234" t="s">
        <v>716</v>
      </c>
      <c r="F184" s="235" t="s">
        <v>717</v>
      </c>
      <c r="G184" s="236" t="s">
        <v>271</v>
      </c>
      <c r="H184" s="237">
        <v>6.7640000000000002</v>
      </c>
      <c r="I184" s="238"/>
      <c r="J184" s="238"/>
      <c r="K184" s="239">
        <f>ROUND(P184*H184,2)</f>
        <v>0</v>
      </c>
      <c r="L184" s="235" t="s">
        <v>198</v>
      </c>
      <c r="M184" s="43"/>
      <c r="N184" s="240" t="s">
        <v>1</v>
      </c>
      <c r="O184" s="241" t="s">
        <v>43</v>
      </c>
      <c r="P184" s="242">
        <f>I184+J184</f>
        <v>0</v>
      </c>
      <c r="Q184" s="242">
        <f>ROUND(I184*H184,2)</f>
        <v>0</v>
      </c>
      <c r="R184" s="242">
        <f>ROUND(J184*H184,2)</f>
        <v>0</v>
      </c>
      <c r="S184" s="90"/>
      <c r="T184" s="243">
        <f>S184*H184</f>
        <v>0</v>
      </c>
      <c r="U184" s="243">
        <v>0</v>
      </c>
      <c r="V184" s="243">
        <f>U184*H184</f>
        <v>0</v>
      </c>
      <c r="W184" s="243">
        <v>0</v>
      </c>
      <c r="X184" s="244">
        <f>W184*H184</f>
        <v>0</v>
      </c>
      <c r="Y184" s="37"/>
      <c r="Z184" s="37"/>
      <c r="AA184" s="37"/>
      <c r="AB184" s="37"/>
      <c r="AC184" s="37"/>
      <c r="AD184" s="37"/>
      <c r="AE184" s="37"/>
      <c r="AR184" s="245" t="s">
        <v>199</v>
      </c>
      <c r="AT184" s="245" t="s">
        <v>194</v>
      </c>
      <c r="AU184" s="245" t="s">
        <v>90</v>
      </c>
      <c r="AY184" s="16" t="s">
        <v>192</v>
      </c>
      <c r="BE184" s="246">
        <f>IF(O184="základní",K184,0)</f>
        <v>0</v>
      </c>
      <c r="BF184" s="246">
        <f>IF(O184="snížená",K184,0)</f>
        <v>0</v>
      </c>
      <c r="BG184" s="246">
        <f>IF(O184="zákl. přenesená",K184,0)</f>
        <v>0</v>
      </c>
      <c r="BH184" s="246">
        <f>IF(O184="sníž. přenesená",K184,0)</f>
        <v>0</v>
      </c>
      <c r="BI184" s="246">
        <f>IF(O184="nulová",K184,0)</f>
        <v>0</v>
      </c>
      <c r="BJ184" s="16" t="s">
        <v>88</v>
      </c>
      <c r="BK184" s="246">
        <f>ROUND(P184*H184,2)</f>
        <v>0</v>
      </c>
      <c r="BL184" s="16" t="s">
        <v>199</v>
      </c>
      <c r="BM184" s="245" t="s">
        <v>718</v>
      </c>
    </row>
    <row r="185" s="2" customFormat="1">
      <c r="A185" s="37"/>
      <c r="B185" s="38"/>
      <c r="C185" s="39"/>
      <c r="D185" s="247" t="s">
        <v>201</v>
      </c>
      <c r="E185" s="39"/>
      <c r="F185" s="248" t="s">
        <v>719</v>
      </c>
      <c r="G185" s="39"/>
      <c r="H185" s="39"/>
      <c r="I185" s="249"/>
      <c r="J185" s="249"/>
      <c r="K185" s="39"/>
      <c r="L185" s="39"/>
      <c r="M185" s="43"/>
      <c r="N185" s="250"/>
      <c r="O185" s="251"/>
      <c r="P185" s="90"/>
      <c r="Q185" s="90"/>
      <c r="R185" s="90"/>
      <c r="S185" s="90"/>
      <c r="T185" s="90"/>
      <c r="U185" s="90"/>
      <c r="V185" s="90"/>
      <c r="W185" s="90"/>
      <c r="X185" s="91"/>
      <c r="Y185" s="37"/>
      <c r="Z185" s="37"/>
      <c r="AA185" s="37"/>
      <c r="AB185" s="37"/>
      <c r="AC185" s="37"/>
      <c r="AD185" s="37"/>
      <c r="AE185" s="37"/>
      <c r="AT185" s="16" t="s">
        <v>201</v>
      </c>
      <c r="AU185" s="16" t="s">
        <v>90</v>
      </c>
    </row>
    <row r="186" s="12" customFormat="1" ht="25.92" customHeight="1">
      <c r="A186" s="12"/>
      <c r="B186" s="216"/>
      <c r="C186" s="217"/>
      <c r="D186" s="218" t="s">
        <v>79</v>
      </c>
      <c r="E186" s="219" t="s">
        <v>279</v>
      </c>
      <c r="F186" s="219" t="s">
        <v>280</v>
      </c>
      <c r="G186" s="217"/>
      <c r="H186" s="217"/>
      <c r="I186" s="220"/>
      <c r="J186" s="220"/>
      <c r="K186" s="221">
        <f>BK186</f>
        <v>0</v>
      </c>
      <c r="L186" s="217"/>
      <c r="M186" s="222"/>
      <c r="N186" s="223"/>
      <c r="O186" s="224"/>
      <c r="P186" s="224"/>
      <c r="Q186" s="225">
        <f>Q187</f>
        <v>0</v>
      </c>
      <c r="R186" s="225">
        <f>R187</f>
        <v>0</v>
      </c>
      <c r="S186" s="224"/>
      <c r="T186" s="226">
        <f>T187</f>
        <v>0</v>
      </c>
      <c r="U186" s="224"/>
      <c r="V186" s="226">
        <f>V187</f>
        <v>0.0030988000000000001</v>
      </c>
      <c r="W186" s="224"/>
      <c r="X186" s="227">
        <f>X187</f>
        <v>0</v>
      </c>
      <c r="Y186" s="12"/>
      <c r="Z186" s="12"/>
      <c r="AA186" s="12"/>
      <c r="AB186" s="12"/>
      <c r="AC186" s="12"/>
      <c r="AD186" s="12"/>
      <c r="AE186" s="12"/>
      <c r="AR186" s="228" t="s">
        <v>90</v>
      </c>
      <c r="AT186" s="229" t="s">
        <v>79</v>
      </c>
      <c r="AU186" s="229" t="s">
        <v>80</v>
      </c>
      <c r="AY186" s="228" t="s">
        <v>192</v>
      </c>
      <c r="BK186" s="230">
        <f>BK187</f>
        <v>0</v>
      </c>
    </row>
    <row r="187" s="12" customFormat="1" ht="22.8" customHeight="1">
      <c r="A187" s="12"/>
      <c r="B187" s="216"/>
      <c r="C187" s="217"/>
      <c r="D187" s="218" t="s">
        <v>79</v>
      </c>
      <c r="E187" s="231" t="s">
        <v>368</v>
      </c>
      <c r="F187" s="231" t="s">
        <v>369</v>
      </c>
      <c r="G187" s="217"/>
      <c r="H187" s="217"/>
      <c r="I187" s="220"/>
      <c r="J187" s="220"/>
      <c r="K187" s="232">
        <f>BK187</f>
        <v>0</v>
      </c>
      <c r="L187" s="217"/>
      <c r="M187" s="222"/>
      <c r="N187" s="223"/>
      <c r="O187" s="224"/>
      <c r="P187" s="224"/>
      <c r="Q187" s="225">
        <f>SUM(Q188:Q205)</f>
        <v>0</v>
      </c>
      <c r="R187" s="225">
        <f>SUM(R188:R205)</f>
        <v>0</v>
      </c>
      <c r="S187" s="224"/>
      <c r="T187" s="226">
        <f>SUM(T188:T205)</f>
        <v>0</v>
      </c>
      <c r="U187" s="224"/>
      <c r="V187" s="226">
        <f>SUM(V188:V205)</f>
        <v>0.0030988000000000001</v>
      </c>
      <c r="W187" s="224"/>
      <c r="X187" s="227">
        <f>SUM(X188:X205)</f>
        <v>0</v>
      </c>
      <c r="Y187" s="12"/>
      <c r="Z187" s="12"/>
      <c r="AA187" s="12"/>
      <c r="AB187" s="12"/>
      <c r="AC187" s="12"/>
      <c r="AD187" s="12"/>
      <c r="AE187" s="12"/>
      <c r="AR187" s="228" t="s">
        <v>90</v>
      </c>
      <c r="AT187" s="229" t="s">
        <v>79</v>
      </c>
      <c r="AU187" s="229" t="s">
        <v>88</v>
      </c>
      <c r="AY187" s="228" t="s">
        <v>192</v>
      </c>
      <c r="BK187" s="230">
        <f>SUM(BK188:BK205)</f>
        <v>0</v>
      </c>
    </row>
    <row r="188" s="2" customFormat="1" ht="24.15" customHeight="1">
      <c r="A188" s="37"/>
      <c r="B188" s="38"/>
      <c r="C188" s="233" t="s">
        <v>320</v>
      </c>
      <c r="D188" s="233" t="s">
        <v>194</v>
      </c>
      <c r="E188" s="234" t="s">
        <v>384</v>
      </c>
      <c r="F188" s="235" t="s">
        <v>385</v>
      </c>
      <c r="G188" s="236" t="s">
        <v>237</v>
      </c>
      <c r="H188" s="237">
        <v>5.0800000000000001</v>
      </c>
      <c r="I188" s="238"/>
      <c r="J188" s="238"/>
      <c r="K188" s="239">
        <f>ROUND(P188*H188,2)</f>
        <v>0</v>
      </c>
      <c r="L188" s="235" t="s">
        <v>198</v>
      </c>
      <c r="M188" s="43"/>
      <c r="N188" s="240" t="s">
        <v>1</v>
      </c>
      <c r="O188" s="241" t="s">
        <v>43</v>
      </c>
      <c r="P188" s="242">
        <f>I188+J188</f>
        <v>0</v>
      </c>
      <c r="Q188" s="242">
        <f>ROUND(I188*H188,2)</f>
        <v>0</v>
      </c>
      <c r="R188" s="242">
        <f>ROUND(J188*H188,2)</f>
        <v>0</v>
      </c>
      <c r="S188" s="90"/>
      <c r="T188" s="243">
        <f>S188*H188</f>
        <v>0</v>
      </c>
      <c r="U188" s="243">
        <v>2.0000000000000002E-05</v>
      </c>
      <c r="V188" s="243">
        <f>U188*H188</f>
        <v>0.0001016</v>
      </c>
      <c r="W188" s="243">
        <v>0</v>
      </c>
      <c r="X188" s="244">
        <f>W188*H188</f>
        <v>0</v>
      </c>
      <c r="Y188" s="37"/>
      <c r="Z188" s="37"/>
      <c r="AA188" s="37"/>
      <c r="AB188" s="37"/>
      <c r="AC188" s="37"/>
      <c r="AD188" s="37"/>
      <c r="AE188" s="37"/>
      <c r="AR188" s="245" t="s">
        <v>287</v>
      </c>
      <c r="AT188" s="245" t="s">
        <v>194</v>
      </c>
      <c r="AU188" s="245" t="s">
        <v>90</v>
      </c>
      <c r="AY188" s="16" t="s">
        <v>192</v>
      </c>
      <c r="BE188" s="246">
        <f>IF(O188="základní",K188,0)</f>
        <v>0</v>
      </c>
      <c r="BF188" s="246">
        <f>IF(O188="snížená",K188,0)</f>
        <v>0</v>
      </c>
      <c r="BG188" s="246">
        <f>IF(O188="zákl. přenesená",K188,0)</f>
        <v>0</v>
      </c>
      <c r="BH188" s="246">
        <f>IF(O188="sníž. přenesená",K188,0)</f>
        <v>0</v>
      </c>
      <c r="BI188" s="246">
        <f>IF(O188="nulová",K188,0)</f>
        <v>0</v>
      </c>
      <c r="BJ188" s="16" t="s">
        <v>88</v>
      </c>
      <c r="BK188" s="246">
        <f>ROUND(P188*H188,2)</f>
        <v>0</v>
      </c>
      <c r="BL188" s="16" t="s">
        <v>287</v>
      </c>
      <c r="BM188" s="245" t="s">
        <v>720</v>
      </c>
    </row>
    <row r="189" s="2" customFormat="1">
      <c r="A189" s="37"/>
      <c r="B189" s="38"/>
      <c r="C189" s="39"/>
      <c r="D189" s="247" t="s">
        <v>201</v>
      </c>
      <c r="E189" s="39"/>
      <c r="F189" s="248" t="s">
        <v>387</v>
      </c>
      <c r="G189" s="39"/>
      <c r="H189" s="39"/>
      <c r="I189" s="249"/>
      <c r="J189" s="249"/>
      <c r="K189" s="39"/>
      <c r="L189" s="39"/>
      <c r="M189" s="43"/>
      <c r="N189" s="250"/>
      <c r="O189" s="251"/>
      <c r="P189" s="90"/>
      <c r="Q189" s="90"/>
      <c r="R189" s="90"/>
      <c r="S189" s="90"/>
      <c r="T189" s="90"/>
      <c r="U189" s="90"/>
      <c r="V189" s="90"/>
      <c r="W189" s="90"/>
      <c r="X189" s="91"/>
      <c r="Y189" s="37"/>
      <c r="Z189" s="37"/>
      <c r="AA189" s="37"/>
      <c r="AB189" s="37"/>
      <c r="AC189" s="37"/>
      <c r="AD189" s="37"/>
      <c r="AE189" s="37"/>
      <c r="AT189" s="16" t="s">
        <v>201</v>
      </c>
      <c r="AU189" s="16" t="s">
        <v>90</v>
      </c>
    </row>
    <row r="190" s="13" customFormat="1">
      <c r="A190" s="13"/>
      <c r="B190" s="254"/>
      <c r="C190" s="255"/>
      <c r="D190" s="252" t="s">
        <v>205</v>
      </c>
      <c r="E190" s="256" t="s">
        <v>1</v>
      </c>
      <c r="F190" s="257" t="s">
        <v>721</v>
      </c>
      <c r="G190" s="255"/>
      <c r="H190" s="258">
        <v>2.04</v>
      </c>
      <c r="I190" s="259"/>
      <c r="J190" s="259"/>
      <c r="K190" s="255"/>
      <c r="L190" s="255"/>
      <c r="M190" s="260"/>
      <c r="N190" s="261"/>
      <c r="O190" s="262"/>
      <c r="P190" s="262"/>
      <c r="Q190" s="262"/>
      <c r="R190" s="262"/>
      <c r="S190" s="262"/>
      <c r="T190" s="262"/>
      <c r="U190" s="262"/>
      <c r="V190" s="262"/>
      <c r="W190" s="262"/>
      <c r="X190" s="263"/>
      <c r="Y190" s="13"/>
      <c r="Z190" s="13"/>
      <c r="AA190" s="13"/>
      <c r="AB190" s="13"/>
      <c r="AC190" s="13"/>
      <c r="AD190" s="13"/>
      <c r="AE190" s="13"/>
      <c r="AT190" s="264" t="s">
        <v>205</v>
      </c>
      <c r="AU190" s="264" t="s">
        <v>90</v>
      </c>
      <c r="AV190" s="13" t="s">
        <v>90</v>
      </c>
      <c r="AW190" s="13" t="s">
        <v>5</v>
      </c>
      <c r="AX190" s="13" t="s">
        <v>80</v>
      </c>
      <c r="AY190" s="264" t="s">
        <v>192</v>
      </c>
    </row>
    <row r="191" s="13" customFormat="1">
      <c r="A191" s="13"/>
      <c r="B191" s="254"/>
      <c r="C191" s="255"/>
      <c r="D191" s="252" t="s">
        <v>205</v>
      </c>
      <c r="E191" s="256" t="s">
        <v>1</v>
      </c>
      <c r="F191" s="257" t="s">
        <v>722</v>
      </c>
      <c r="G191" s="255"/>
      <c r="H191" s="258">
        <v>3.04</v>
      </c>
      <c r="I191" s="259"/>
      <c r="J191" s="259"/>
      <c r="K191" s="255"/>
      <c r="L191" s="255"/>
      <c r="M191" s="260"/>
      <c r="N191" s="261"/>
      <c r="O191" s="262"/>
      <c r="P191" s="262"/>
      <c r="Q191" s="262"/>
      <c r="R191" s="262"/>
      <c r="S191" s="262"/>
      <c r="T191" s="262"/>
      <c r="U191" s="262"/>
      <c r="V191" s="262"/>
      <c r="W191" s="262"/>
      <c r="X191" s="263"/>
      <c r="Y191" s="13"/>
      <c r="Z191" s="13"/>
      <c r="AA191" s="13"/>
      <c r="AB191" s="13"/>
      <c r="AC191" s="13"/>
      <c r="AD191" s="13"/>
      <c r="AE191" s="13"/>
      <c r="AT191" s="264" t="s">
        <v>205</v>
      </c>
      <c r="AU191" s="264" t="s">
        <v>90</v>
      </c>
      <c r="AV191" s="13" t="s">
        <v>90</v>
      </c>
      <c r="AW191" s="13" t="s">
        <v>5</v>
      </c>
      <c r="AX191" s="13" t="s">
        <v>80</v>
      </c>
      <c r="AY191" s="264" t="s">
        <v>192</v>
      </c>
    </row>
    <row r="192" s="14" customFormat="1">
      <c r="A192" s="14"/>
      <c r="B192" s="265"/>
      <c r="C192" s="266"/>
      <c r="D192" s="252" t="s">
        <v>205</v>
      </c>
      <c r="E192" s="267" t="s">
        <v>1</v>
      </c>
      <c r="F192" s="268" t="s">
        <v>209</v>
      </c>
      <c r="G192" s="266"/>
      <c r="H192" s="269">
        <v>5.0800000000000001</v>
      </c>
      <c r="I192" s="270"/>
      <c r="J192" s="270"/>
      <c r="K192" s="266"/>
      <c r="L192" s="266"/>
      <c r="M192" s="271"/>
      <c r="N192" s="272"/>
      <c r="O192" s="273"/>
      <c r="P192" s="273"/>
      <c r="Q192" s="273"/>
      <c r="R192" s="273"/>
      <c r="S192" s="273"/>
      <c r="T192" s="273"/>
      <c r="U192" s="273"/>
      <c r="V192" s="273"/>
      <c r="W192" s="273"/>
      <c r="X192" s="274"/>
      <c r="Y192" s="14"/>
      <c r="Z192" s="14"/>
      <c r="AA192" s="14"/>
      <c r="AB192" s="14"/>
      <c r="AC192" s="14"/>
      <c r="AD192" s="14"/>
      <c r="AE192" s="14"/>
      <c r="AT192" s="275" t="s">
        <v>205</v>
      </c>
      <c r="AU192" s="275" t="s">
        <v>90</v>
      </c>
      <c r="AV192" s="14" t="s">
        <v>199</v>
      </c>
      <c r="AW192" s="14" t="s">
        <v>5</v>
      </c>
      <c r="AX192" s="14" t="s">
        <v>88</v>
      </c>
      <c r="AY192" s="275" t="s">
        <v>192</v>
      </c>
    </row>
    <row r="193" s="2" customFormat="1" ht="44.25" customHeight="1">
      <c r="A193" s="37"/>
      <c r="B193" s="38"/>
      <c r="C193" s="233" t="s">
        <v>324</v>
      </c>
      <c r="D193" s="233" t="s">
        <v>194</v>
      </c>
      <c r="E193" s="234" t="s">
        <v>388</v>
      </c>
      <c r="F193" s="235" t="s">
        <v>389</v>
      </c>
      <c r="G193" s="236" t="s">
        <v>237</v>
      </c>
      <c r="H193" s="237">
        <v>5.0800000000000001</v>
      </c>
      <c r="I193" s="238"/>
      <c r="J193" s="238"/>
      <c r="K193" s="239">
        <f>ROUND(P193*H193,2)</f>
        <v>0</v>
      </c>
      <c r="L193" s="235" t="s">
        <v>198</v>
      </c>
      <c r="M193" s="43"/>
      <c r="N193" s="240" t="s">
        <v>1</v>
      </c>
      <c r="O193" s="241" t="s">
        <v>43</v>
      </c>
      <c r="P193" s="242">
        <f>I193+J193</f>
        <v>0</v>
      </c>
      <c r="Q193" s="242">
        <f>ROUND(I193*H193,2)</f>
        <v>0</v>
      </c>
      <c r="R193" s="242">
        <f>ROUND(J193*H193,2)</f>
        <v>0</v>
      </c>
      <c r="S193" s="90"/>
      <c r="T193" s="243">
        <f>S193*H193</f>
        <v>0</v>
      </c>
      <c r="U193" s="243">
        <v>0.00044000000000000002</v>
      </c>
      <c r="V193" s="243">
        <f>U193*H193</f>
        <v>0.0022352000000000001</v>
      </c>
      <c r="W193" s="243">
        <v>0</v>
      </c>
      <c r="X193" s="244">
        <f>W193*H193</f>
        <v>0</v>
      </c>
      <c r="Y193" s="37"/>
      <c r="Z193" s="37"/>
      <c r="AA193" s="37"/>
      <c r="AB193" s="37"/>
      <c r="AC193" s="37"/>
      <c r="AD193" s="37"/>
      <c r="AE193" s="37"/>
      <c r="AR193" s="245" t="s">
        <v>287</v>
      </c>
      <c r="AT193" s="245" t="s">
        <v>194</v>
      </c>
      <c r="AU193" s="245" t="s">
        <v>90</v>
      </c>
      <c r="AY193" s="16" t="s">
        <v>192</v>
      </c>
      <c r="BE193" s="246">
        <f>IF(O193="základní",K193,0)</f>
        <v>0</v>
      </c>
      <c r="BF193" s="246">
        <f>IF(O193="snížená",K193,0)</f>
        <v>0</v>
      </c>
      <c r="BG193" s="246">
        <f>IF(O193="zákl. přenesená",K193,0)</f>
        <v>0</v>
      </c>
      <c r="BH193" s="246">
        <f>IF(O193="sníž. přenesená",K193,0)</f>
        <v>0</v>
      </c>
      <c r="BI193" s="246">
        <f>IF(O193="nulová",K193,0)</f>
        <v>0</v>
      </c>
      <c r="BJ193" s="16" t="s">
        <v>88</v>
      </c>
      <c r="BK193" s="246">
        <f>ROUND(P193*H193,2)</f>
        <v>0</v>
      </c>
      <c r="BL193" s="16" t="s">
        <v>287</v>
      </c>
      <c r="BM193" s="245" t="s">
        <v>723</v>
      </c>
    </row>
    <row r="194" s="2" customFormat="1">
      <c r="A194" s="37"/>
      <c r="B194" s="38"/>
      <c r="C194" s="39"/>
      <c r="D194" s="247" t="s">
        <v>201</v>
      </c>
      <c r="E194" s="39"/>
      <c r="F194" s="248" t="s">
        <v>391</v>
      </c>
      <c r="G194" s="39"/>
      <c r="H194" s="39"/>
      <c r="I194" s="249"/>
      <c r="J194" s="249"/>
      <c r="K194" s="39"/>
      <c r="L194" s="39"/>
      <c r="M194" s="43"/>
      <c r="N194" s="250"/>
      <c r="O194" s="251"/>
      <c r="P194" s="90"/>
      <c r="Q194" s="90"/>
      <c r="R194" s="90"/>
      <c r="S194" s="90"/>
      <c r="T194" s="90"/>
      <c r="U194" s="90"/>
      <c r="V194" s="90"/>
      <c r="W194" s="90"/>
      <c r="X194" s="91"/>
      <c r="Y194" s="37"/>
      <c r="Z194" s="37"/>
      <c r="AA194" s="37"/>
      <c r="AB194" s="37"/>
      <c r="AC194" s="37"/>
      <c r="AD194" s="37"/>
      <c r="AE194" s="37"/>
      <c r="AT194" s="16" t="s">
        <v>201</v>
      </c>
      <c r="AU194" s="16" t="s">
        <v>90</v>
      </c>
    </row>
    <row r="195" s="2" customFormat="1">
      <c r="A195" s="37"/>
      <c r="B195" s="38"/>
      <c r="C195" s="39"/>
      <c r="D195" s="252" t="s">
        <v>203</v>
      </c>
      <c r="E195" s="39"/>
      <c r="F195" s="253" t="s">
        <v>392</v>
      </c>
      <c r="G195" s="39"/>
      <c r="H195" s="39"/>
      <c r="I195" s="249"/>
      <c r="J195" s="249"/>
      <c r="K195" s="39"/>
      <c r="L195" s="39"/>
      <c r="M195" s="43"/>
      <c r="N195" s="250"/>
      <c r="O195" s="251"/>
      <c r="P195" s="90"/>
      <c r="Q195" s="90"/>
      <c r="R195" s="90"/>
      <c r="S195" s="90"/>
      <c r="T195" s="90"/>
      <c r="U195" s="90"/>
      <c r="V195" s="90"/>
      <c r="W195" s="90"/>
      <c r="X195" s="91"/>
      <c r="Y195" s="37"/>
      <c r="Z195" s="37"/>
      <c r="AA195" s="37"/>
      <c r="AB195" s="37"/>
      <c r="AC195" s="37"/>
      <c r="AD195" s="37"/>
      <c r="AE195" s="37"/>
      <c r="AT195" s="16" t="s">
        <v>203</v>
      </c>
      <c r="AU195" s="16" t="s">
        <v>90</v>
      </c>
    </row>
    <row r="196" s="13" customFormat="1">
      <c r="A196" s="13"/>
      <c r="B196" s="254"/>
      <c r="C196" s="255"/>
      <c r="D196" s="252" t="s">
        <v>205</v>
      </c>
      <c r="E196" s="256" t="s">
        <v>1</v>
      </c>
      <c r="F196" s="257" t="s">
        <v>721</v>
      </c>
      <c r="G196" s="255"/>
      <c r="H196" s="258">
        <v>2.04</v>
      </c>
      <c r="I196" s="259"/>
      <c r="J196" s="259"/>
      <c r="K196" s="255"/>
      <c r="L196" s="255"/>
      <c r="M196" s="260"/>
      <c r="N196" s="261"/>
      <c r="O196" s="262"/>
      <c r="P196" s="262"/>
      <c r="Q196" s="262"/>
      <c r="R196" s="262"/>
      <c r="S196" s="262"/>
      <c r="T196" s="262"/>
      <c r="U196" s="262"/>
      <c r="V196" s="262"/>
      <c r="W196" s="262"/>
      <c r="X196" s="263"/>
      <c r="Y196" s="13"/>
      <c r="Z196" s="13"/>
      <c r="AA196" s="13"/>
      <c r="AB196" s="13"/>
      <c r="AC196" s="13"/>
      <c r="AD196" s="13"/>
      <c r="AE196" s="13"/>
      <c r="AT196" s="264" t="s">
        <v>205</v>
      </c>
      <c r="AU196" s="264" t="s">
        <v>90</v>
      </c>
      <c r="AV196" s="13" t="s">
        <v>90</v>
      </c>
      <c r="AW196" s="13" t="s">
        <v>5</v>
      </c>
      <c r="AX196" s="13" t="s">
        <v>80</v>
      </c>
      <c r="AY196" s="264" t="s">
        <v>192</v>
      </c>
    </row>
    <row r="197" s="13" customFormat="1">
      <c r="A197" s="13"/>
      <c r="B197" s="254"/>
      <c r="C197" s="255"/>
      <c r="D197" s="252" t="s">
        <v>205</v>
      </c>
      <c r="E197" s="256" t="s">
        <v>1</v>
      </c>
      <c r="F197" s="257" t="s">
        <v>722</v>
      </c>
      <c r="G197" s="255"/>
      <c r="H197" s="258">
        <v>3.04</v>
      </c>
      <c r="I197" s="259"/>
      <c r="J197" s="259"/>
      <c r="K197" s="255"/>
      <c r="L197" s="255"/>
      <c r="M197" s="260"/>
      <c r="N197" s="261"/>
      <c r="O197" s="262"/>
      <c r="P197" s="262"/>
      <c r="Q197" s="262"/>
      <c r="R197" s="262"/>
      <c r="S197" s="262"/>
      <c r="T197" s="262"/>
      <c r="U197" s="262"/>
      <c r="V197" s="262"/>
      <c r="W197" s="262"/>
      <c r="X197" s="263"/>
      <c r="Y197" s="13"/>
      <c r="Z197" s="13"/>
      <c r="AA197" s="13"/>
      <c r="AB197" s="13"/>
      <c r="AC197" s="13"/>
      <c r="AD197" s="13"/>
      <c r="AE197" s="13"/>
      <c r="AT197" s="264" t="s">
        <v>205</v>
      </c>
      <c r="AU197" s="264" t="s">
        <v>90</v>
      </c>
      <c r="AV197" s="13" t="s">
        <v>90</v>
      </c>
      <c r="AW197" s="13" t="s">
        <v>5</v>
      </c>
      <c r="AX197" s="13" t="s">
        <v>80</v>
      </c>
      <c r="AY197" s="264" t="s">
        <v>192</v>
      </c>
    </row>
    <row r="198" s="14" customFormat="1">
      <c r="A198" s="14"/>
      <c r="B198" s="265"/>
      <c r="C198" s="266"/>
      <c r="D198" s="252" t="s">
        <v>205</v>
      </c>
      <c r="E198" s="267" t="s">
        <v>1</v>
      </c>
      <c r="F198" s="268" t="s">
        <v>209</v>
      </c>
      <c r="G198" s="266"/>
      <c r="H198" s="269">
        <v>5.0800000000000001</v>
      </c>
      <c r="I198" s="270"/>
      <c r="J198" s="270"/>
      <c r="K198" s="266"/>
      <c r="L198" s="266"/>
      <c r="M198" s="271"/>
      <c r="N198" s="272"/>
      <c r="O198" s="273"/>
      <c r="P198" s="273"/>
      <c r="Q198" s="273"/>
      <c r="R198" s="273"/>
      <c r="S198" s="273"/>
      <c r="T198" s="273"/>
      <c r="U198" s="273"/>
      <c r="V198" s="273"/>
      <c r="W198" s="273"/>
      <c r="X198" s="274"/>
      <c r="Y198" s="14"/>
      <c r="Z198" s="14"/>
      <c r="AA198" s="14"/>
      <c r="AB198" s="14"/>
      <c r="AC198" s="14"/>
      <c r="AD198" s="14"/>
      <c r="AE198" s="14"/>
      <c r="AT198" s="275" t="s">
        <v>205</v>
      </c>
      <c r="AU198" s="275" t="s">
        <v>90</v>
      </c>
      <c r="AV198" s="14" t="s">
        <v>199</v>
      </c>
      <c r="AW198" s="14" t="s">
        <v>5</v>
      </c>
      <c r="AX198" s="14" t="s">
        <v>88</v>
      </c>
      <c r="AY198" s="275" t="s">
        <v>192</v>
      </c>
    </row>
    <row r="199" s="2" customFormat="1" ht="24.15" customHeight="1">
      <c r="A199" s="37"/>
      <c r="B199" s="38"/>
      <c r="C199" s="233" t="s">
        <v>8</v>
      </c>
      <c r="D199" s="233" t="s">
        <v>194</v>
      </c>
      <c r="E199" s="234" t="s">
        <v>371</v>
      </c>
      <c r="F199" s="235" t="s">
        <v>372</v>
      </c>
      <c r="G199" s="236" t="s">
        <v>237</v>
      </c>
      <c r="H199" s="237">
        <v>5.0800000000000001</v>
      </c>
      <c r="I199" s="238"/>
      <c r="J199" s="238"/>
      <c r="K199" s="239">
        <f>ROUND(P199*H199,2)</f>
        <v>0</v>
      </c>
      <c r="L199" s="235" t="s">
        <v>198</v>
      </c>
      <c r="M199" s="43"/>
      <c r="N199" s="240" t="s">
        <v>1</v>
      </c>
      <c r="O199" s="241" t="s">
        <v>43</v>
      </c>
      <c r="P199" s="242">
        <f>I199+J199</f>
        <v>0</v>
      </c>
      <c r="Q199" s="242">
        <f>ROUND(I199*H199,2)</f>
        <v>0</v>
      </c>
      <c r="R199" s="242">
        <f>ROUND(J199*H199,2)</f>
        <v>0</v>
      </c>
      <c r="S199" s="90"/>
      <c r="T199" s="243">
        <f>S199*H199</f>
        <v>0</v>
      </c>
      <c r="U199" s="243">
        <v>0.00014999999999999999</v>
      </c>
      <c r="V199" s="243">
        <f>U199*H199</f>
        <v>0.00076199999999999998</v>
      </c>
      <c r="W199" s="243">
        <v>0</v>
      </c>
      <c r="X199" s="244">
        <f>W199*H199</f>
        <v>0</v>
      </c>
      <c r="Y199" s="37"/>
      <c r="Z199" s="37"/>
      <c r="AA199" s="37"/>
      <c r="AB199" s="37"/>
      <c r="AC199" s="37"/>
      <c r="AD199" s="37"/>
      <c r="AE199" s="37"/>
      <c r="AR199" s="245" t="s">
        <v>287</v>
      </c>
      <c r="AT199" s="245" t="s">
        <v>194</v>
      </c>
      <c r="AU199" s="245" t="s">
        <v>90</v>
      </c>
      <c r="AY199" s="16" t="s">
        <v>192</v>
      </c>
      <c r="BE199" s="246">
        <f>IF(O199="základní",K199,0)</f>
        <v>0</v>
      </c>
      <c r="BF199" s="246">
        <f>IF(O199="snížená",K199,0)</f>
        <v>0</v>
      </c>
      <c r="BG199" s="246">
        <f>IF(O199="zákl. přenesená",K199,0)</f>
        <v>0</v>
      </c>
      <c r="BH199" s="246">
        <f>IF(O199="sníž. přenesená",K199,0)</f>
        <v>0</v>
      </c>
      <c r="BI199" s="246">
        <f>IF(O199="nulová",K199,0)</f>
        <v>0</v>
      </c>
      <c r="BJ199" s="16" t="s">
        <v>88</v>
      </c>
      <c r="BK199" s="246">
        <f>ROUND(P199*H199,2)</f>
        <v>0</v>
      </c>
      <c r="BL199" s="16" t="s">
        <v>287</v>
      </c>
      <c r="BM199" s="245" t="s">
        <v>724</v>
      </c>
    </row>
    <row r="200" s="2" customFormat="1">
      <c r="A200" s="37"/>
      <c r="B200" s="38"/>
      <c r="C200" s="39"/>
      <c r="D200" s="247" t="s">
        <v>201</v>
      </c>
      <c r="E200" s="39"/>
      <c r="F200" s="248" t="s">
        <v>374</v>
      </c>
      <c r="G200" s="39"/>
      <c r="H200" s="39"/>
      <c r="I200" s="249"/>
      <c r="J200" s="249"/>
      <c r="K200" s="39"/>
      <c r="L200" s="39"/>
      <c r="M200" s="43"/>
      <c r="N200" s="250"/>
      <c r="O200" s="251"/>
      <c r="P200" s="90"/>
      <c r="Q200" s="90"/>
      <c r="R200" s="90"/>
      <c r="S200" s="90"/>
      <c r="T200" s="90"/>
      <c r="U200" s="90"/>
      <c r="V200" s="90"/>
      <c r="W200" s="90"/>
      <c r="X200" s="91"/>
      <c r="Y200" s="37"/>
      <c r="Z200" s="37"/>
      <c r="AA200" s="37"/>
      <c r="AB200" s="37"/>
      <c r="AC200" s="37"/>
      <c r="AD200" s="37"/>
      <c r="AE200" s="37"/>
      <c r="AT200" s="16" t="s">
        <v>201</v>
      </c>
      <c r="AU200" s="16" t="s">
        <v>90</v>
      </c>
    </row>
    <row r="201" s="13" customFormat="1">
      <c r="A201" s="13"/>
      <c r="B201" s="254"/>
      <c r="C201" s="255"/>
      <c r="D201" s="252" t="s">
        <v>205</v>
      </c>
      <c r="E201" s="256" t="s">
        <v>1</v>
      </c>
      <c r="F201" s="257" t="s">
        <v>721</v>
      </c>
      <c r="G201" s="255"/>
      <c r="H201" s="258">
        <v>2.04</v>
      </c>
      <c r="I201" s="259"/>
      <c r="J201" s="259"/>
      <c r="K201" s="255"/>
      <c r="L201" s="255"/>
      <c r="M201" s="260"/>
      <c r="N201" s="261"/>
      <c r="O201" s="262"/>
      <c r="P201" s="262"/>
      <c r="Q201" s="262"/>
      <c r="R201" s="262"/>
      <c r="S201" s="262"/>
      <c r="T201" s="262"/>
      <c r="U201" s="262"/>
      <c r="V201" s="262"/>
      <c r="W201" s="262"/>
      <c r="X201" s="263"/>
      <c r="Y201" s="13"/>
      <c r="Z201" s="13"/>
      <c r="AA201" s="13"/>
      <c r="AB201" s="13"/>
      <c r="AC201" s="13"/>
      <c r="AD201" s="13"/>
      <c r="AE201" s="13"/>
      <c r="AT201" s="264" t="s">
        <v>205</v>
      </c>
      <c r="AU201" s="264" t="s">
        <v>90</v>
      </c>
      <c r="AV201" s="13" t="s">
        <v>90</v>
      </c>
      <c r="AW201" s="13" t="s">
        <v>5</v>
      </c>
      <c r="AX201" s="13" t="s">
        <v>80</v>
      </c>
      <c r="AY201" s="264" t="s">
        <v>192</v>
      </c>
    </row>
    <row r="202" s="13" customFormat="1">
      <c r="A202" s="13"/>
      <c r="B202" s="254"/>
      <c r="C202" s="255"/>
      <c r="D202" s="252" t="s">
        <v>205</v>
      </c>
      <c r="E202" s="256" t="s">
        <v>1</v>
      </c>
      <c r="F202" s="257" t="s">
        <v>722</v>
      </c>
      <c r="G202" s="255"/>
      <c r="H202" s="258">
        <v>3.04</v>
      </c>
      <c r="I202" s="259"/>
      <c r="J202" s="259"/>
      <c r="K202" s="255"/>
      <c r="L202" s="255"/>
      <c r="M202" s="260"/>
      <c r="N202" s="261"/>
      <c r="O202" s="262"/>
      <c r="P202" s="262"/>
      <c r="Q202" s="262"/>
      <c r="R202" s="262"/>
      <c r="S202" s="262"/>
      <c r="T202" s="262"/>
      <c r="U202" s="262"/>
      <c r="V202" s="262"/>
      <c r="W202" s="262"/>
      <c r="X202" s="263"/>
      <c r="Y202" s="13"/>
      <c r="Z202" s="13"/>
      <c r="AA202" s="13"/>
      <c r="AB202" s="13"/>
      <c r="AC202" s="13"/>
      <c r="AD202" s="13"/>
      <c r="AE202" s="13"/>
      <c r="AT202" s="264" t="s">
        <v>205</v>
      </c>
      <c r="AU202" s="264" t="s">
        <v>90</v>
      </c>
      <c r="AV202" s="13" t="s">
        <v>90</v>
      </c>
      <c r="AW202" s="13" t="s">
        <v>5</v>
      </c>
      <c r="AX202" s="13" t="s">
        <v>80</v>
      </c>
      <c r="AY202" s="264" t="s">
        <v>192</v>
      </c>
    </row>
    <row r="203" s="14" customFormat="1">
      <c r="A203" s="14"/>
      <c r="B203" s="265"/>
      <c r="C203" s="266"/>
      <c r="D203" s="252" t="s">
        <v>205</v>
      </c>
      <c r="E203" s="267" t="s">
        <v>1</v>
      </c>
      <c r="F203" s="268" t="s">
        <v>209</v>
      </c>
      <c r="G203" s="266"/>
      <c r="H203" s="269">
        <v>5.0800000000000001</v>
      </c>
      <c r="I203" s="270"/>
      <c r="J203" s="270"/>
      <c r="K203" s="266"/>
      <c r="L203" s="266"/>
      <c r="M203" s="271"/>
      <c r="N203" s="272"/>
      <c r="O203" s="273"/>
      <c r="P203" s="273"/>
      <c r="Q203" s="273"/>
      <c r="R203" s="273"/>
      <c r="S203" s="273"/>
      <c r="T203" s="273"/>
      <c r="U203" s="273"/>
      <c r="V203" s="273"/>
      <c r="W203" s="273"/>
      <c r="X203" s="274"/>
      <c r="Y203" s="14"/>
      <c r="Z203" s="14"/>
      <c r="AA203" s="14"/>
      <c r="AB203" s="14"/>
      <c r="AC203" s="14"/>
      <c r="AD203" s="14"/>
      <c r="AE203" s="14"/>
      <c r="AT203" s="275" t="s">
        <v>205</v>
      </c>
      <c r="AU203" s="275" t="s">
        <v>90</v>
      </c>
      <c r="AV203" s="14" t="s">
        <v>199</v>
      </c>
      <c r="AW203" s="14" t="s">
        <v>5</v>
      </c>
      <c r="AX203" s="14" t="s">
        <v>88</v>
      </c>
      <c r="AY203" s="275" t="s">
        <v>192</v>
      </c>
    </row>
    <row r="204" s="2" customFormat="1" ht="24.9" customHeight="1">
      <c r="A204" s="37"/>
      <c r="B204" s="38"/>
      <c r="C204" s="233" t="s">
        <v>334</v>
      </c>
      <c r="D204" s="233" t="s">
        <v>194</v>
      </c>
      <c r="E204" s="234" t="s">
        <v>380</v>
      </c>
      <c r="F204" s="235" t="s">
        <v>725</v>
      </c>
      <c r="G204" s="236" t="s">
        <v>197</v>
      </c>
      <c r="H204" s="237">
        <v>0.10000000000000001</v>
      </c>
      <c r="I204" s="238"/>
      <c r="J204" s="238"/>
      <c r="K204" s="239">
        <f>ROUND(P204*H204,2)</f>
        <v>0</v>
      </c>
      <c r="L204" s="235" t="s">
        <v>1</v>
      </c>
      <c r="M204" s="43"/>
      <c r="N204" s="240" t="s">
        <v>1</v>
      </c>
      <c r="O204" s="241" t="s">
        <v>43</v>
      </c>
      <c r="P204" s="242">
        <f>I204+J204</f>
        <v>0</v>
      </c>
      <c r="Q204" s="242">
        <f>ROUND(I204*H204,2)</f>
        <v>0</v>
      </c>
      <c r="R204" s="242">
        <f>ROUND(J204*H204,2)</f>
        <v>0</v>
      </c>
      <c r="S204" s="90"/>
      <c r="T204" s="243">
        <f>S204*H204</f>
        <v>0</v>
      </c>
      <c r="U204" s="243">
        <v>0</v>
      </c>
      <c r="V204" s="243">
        <f>U204*H204</f>
        <v>0</v>
      </c>
      <c r="W204" s="243">
        <v>0</v>
      </c>
      <c r="X204" s="244">
        <f>W204*H204</f>
        <v>0</v>
      </c>
      <c r="Y204" s="37"/>
      <c r="Z204" s="37"/>
      <c r="AA204" s="37"/>
      <c r="AB204" s="37"/>
      <c r="AC204" s="37"/>
      <c r="AD204" s="37"/>
      <c r="AE204" s="37"/>
      <c r="AR204" s="245" t="s">
        <v>287</v>
      </c>
      <c r="AT204" s="245" t="s">
        <v>194</v>
      </c>
      <c r="AU204" s="245" t="s">
        <v>90</v>
      </c>
      <c r="AY204" s="16" t="s">
        <v>192</v>
      </c>
      <c r="BE204" s="246">
        <f>IF(O204="základní",K204,0)</f>
        <v>0</v>
      </c>
      <c r="BF204" s="246">
        <f>IF(O204="snížená",K204,0)</f>
        <v>0</v>
      </c>
      <c r="BG204" s="246">
        <f>IF(O204="zákl. přenesená",K204,0)</f>
        <v>0</v>
      </c>
      <c r="BH204" s="246">
        <f>IF(O204="sníž. přenesená",K204,0)</f>
        <v>0</v>
      </c>
      <c r="BI204" s="246">
        <f>IF(O204="nulová",K204,0)</f>
        <v>0</v>
      </c>
      <c r="BJ204" s="16" t="s">
        <v>88</v>
      </c>
      <c r="BK204" s="246">
        <f>ROUND(P204*H204,2)</f>
        <v>0</v>
      </c>
      <c r="BL204" s="16" t="s">
        <v>287</v>
      </c>
      <c r="BM204" s="245" t="s">
        <v>726</v>
      </c>
    </row>
    <row r="205" s="13" customFormat="1">
      <c r="A205" s="13"/>
      <c r="B205" s="254"/>
      <c r="C205" s="255"/>
      <c r="D205" s="252" t="s">
        <v>205</v>
      </c>
      <c r="E205" s="256" t="s">
        <v>1</v>
      </c>
      <c r="F205" s="257" t="s">
        <v>695</v>
      </c>
      <c r="G205" s="255"/>
      <c r="H205" s="258">
        <v>0.10000000000000001</v>
      </c>
      <c r="I205" s="259"/>
      <c r="J205" s="259"/>
      <c r="K205" s="255"/>
      <c r="L205" s="255"/>
      <c r="M205" s="260"/>
      <c r="N205" s="290"/>
      <c r="O205" s="291"/>
      <c r="P205" s="291"/>
      <c r="Q205" s="291"/>
      <c r="R205" s="291"/>
      <c r="S205" s="291"/>
      <c r="T205" s="291"/>
      <c r="U205" s="291"/>
      <c r="V205" s="291"/>
      <c r="W205" s="291"/>
      <c r="X205" s="292"/>
      <c r="Y205" s="13"/>
      <c r="Z205" s="13"/>
      <c r="AA205" s="13"/>
      <c r="AB205" s="13"/>
      <c r="AC205" s="13"/>
      <c r="AD205" s="13"/>
      <c r="AE205" s="13"/>
      <c r="AT205" s="264" t="s">
        <v>205</v>
      </c>
      <c r="AU205" s="264" t="s">
        <v>90</v>
      </c>
      <c r="AV205" s="13" t="s">
        <v>90</v>
      </c>
      <c r="AW205" s="13" t="s">
        <v>5</v>
      </c>
      <c r="AX205" s="13" t="s">
        <v>88</v>
      </c>
      <c r="AY205" s="264" t="s">
        <v>192</v>
      </c>
    </row>
    <row r="206" s="2" customFormat="1" ht="6.96" customHeight="1">
      <c r="A206" s="37"/>
      <c r="B206" s="65"/>
      <c r="C206" s="66"/>
      <c r="D206" s="66"/>
      <c r="E206" s="66"/>
      <c r="F206" s="66"/>
      <c r="G206" s="66"/>
      <c r="H206" s="66"/>
      <c r="I206" s="66"/>
      <c r="J206" s="66"/>
      <c r="K206" s="66"/>
      <c r="L206" s="66"/>
      <c r="M206" s="43"/>
      <c r="N206" s="37"/>
      <c r="P206" s="37"/>
      <c r="Q206" s="37"/>
      <c r="R206" s="37"/>
      <c r="S206" s="37"/>
      <c r="T206" s="37"/>
      <c r="U206" s="37"/>
      <c r="V206" s="37"/>
      <c r="W206" s="37"/>
      <c r="X206" s="37"/>
      <c r="Y206" s="37"/>
      <c r="Z206" s="37"/>
      <c r="AA206" s="37"/>
      <c r="AB206" s="37"/>
      <c r="AC206" s="37"/>
      <c r="AD206" s="37"/>
      <c r="AE206" s="37"/>
    </row>
  </sheetData>
  <sheetProtection sheet="1" autoFilter="0" formatColumns="0" formatRows="0" objects="1" scenarios="1" spinCount="100000" saltValue="S1AMUXKLkZQV1VhG5pc9+FuVtzLIGxPHbZXdmtqmQMP+wQMIq0/yMTeteFyOQPExiEr+S2RZWe3HiVMzd06uug==" hashValue="+nkbZyoDlFYzIcfCAIDQsRtmRdOKjvNO2YKeqTfrJjAvmFlz3wE9Os0Z88y7owCIPVDTEsXjPVBX2u0LnyF2mA==" algorithmName="SHA-512" password="CC35"/>
  <autoFilter ref="C126:L205"/>
  <mergeCells count="12">
    <mergeCell ref="E7:H7"/>
    <mergeCell ref="E9:H9"/>
    <mergeCell ref="E11:H11"/>
    <mergeCell ref="E20:H20"/>
    <mergeCell ref="E29:H29"/>
    <mergeCell ref="E85:H85"/>
    <mergeCell ref="E87:H87"/>
    <mergeCell ref="E89:H89"/>
    <mergeCell ref="E115:H115"/>
    <mergeCell ref="E117:H117"/>
    <mergeCell ref="E119:H119"/>
    <mergeCell ref="M2:Z2"/>
  </mergeCells>
  <hyperlinks>
    <hyperlink ref="F131" r:id="rId1" display="https://podminky.urs.cz/item/CS_URS_2024_02/122251101"/>
    <hyperlink ref="F138" r:id="rId2" display="https://podminky.urs.cz/item/CS_URS_2024_02/162251102"/>
    <hyperlink ref="F146" r:id="rId3" display="https://podminky.urs.cz/item/CS_URS_2024_02/213141111"/>
    <hyperlink ref="F152" r:id="rId4" display="https://podminky.urs.cz/item/CS_URS_2024_02/271532212"/>
    <hyperlink ref="F156" r:id="rId5" display="https://podminky.urs.cz/item/CS_URS_2024_02/274313611"/>
    <hyperlink ref="F160" r:id="rId6" display="https://podminky.urs.cz/item/CS_URS_2024_02/279113131"/>
    <hyperlink ref="F179" r:id="rId7" display="https://podminky.urs.cz/item/CS_URS_2024_02/596811311"/>
    <hyperlink ref="F185" r:id="rId8" display="https://podminky.urs.cz/item/CS_URS_2024_02/998231311"/>
    <hyperlink ref="F189" r:id="rId9" display="https://podminky.urs.cz/item/CS_URS_2024_02/783201201"/>
    <hyperlink ref="F194" r:id="rId10" display="https://podminky.urs.cz/item/CS_URS_2024_02/783223021R"/>
    <hyperlink ref="F200" r:id="rId11" display="https://podminky.urs.cz/item/CS_URS_2024_02/783268111"/>
  </hyperlinks>
  <pageMargins left="0.39375" right="0.39375" top="0.39375" bottom="0.39375" header="0" footer="0"/>
  <pageSetup paperSize="9" orientation="portrait" blackAndWhite="1" fitToHeight="100"/>
  <headerFooter>
    <oddFooter>&amp;CStrana &amp;P z &amp;N</oddFooter>
  </headerFooter>
  <drawing r:id="rId12"/>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122</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2" customFormat="1" ht="12" customHeight="1">
      <c r="A8" s="37"/>
      <c r="B8" s="43"/>
      <c r="C8" s="37"/>
      <c r="D8" s="155" t="s">
        <v>151</v>
      </c>
      <c r="E8" s="37"/>
      <c r="F8" s="37"/>
      <c r="G8" s="37"/>
      <c r="H8" s="37"/>
      <c r="I8" s="37"/>
      <c r="J8" s="37"/>
      <c r="K8" s="37"/>
      <c r="L8" s="37"/>
      <c r="M8" s="62"/>
      <c r="S8" s="37"/>
      <c r="T8" s="37"/>
      <c r="U8" s="37"/>
      <c r="V8" s="37"/>
      <c r="W8" s="37"/>
      <c r="X8" s="37"/>
      <c r="Y8" s="37"/>
      <c r="Z8" s="37"/>
      <c r="AA8" s="37"/>
      <c r="AB8" s="37"/>
      <c r="AC8" s="37"/>
      <c r="AD8" s="37"/>
      <c r="AE8" s="37"/>
    </row>
    <row r="9" s="2" customFormat="1" ht="16.5" customHeight="1">
      <c r="A9" s="37"/>
      <c r="B9" s="43"/>
      <c r="C9" s="37"/>
      <c r="D9" s="37"/>
      <c r="E9" s="157" t="s">
        <v>727</v>
      </c>
      <c r="F9" s="37"/>
      <c r="G9" s="37"/>
      <c r="H9" s="37"/>
      <c r="I9" s="37"/>
      <c r="J9" s="37"/>
      <c r="K9" s="37"/>
      <c r="L9" s="37"/>
      <c r="M9" s="62"/>
      <c r="S9" s="37"/>
      <c r="T9" s="37"/>
      <c r="U9" s="37"/>
      <c r="V9" s="37"/>
      <c r="W9" s="37"/>
      <c r="X9" s="37"/>
      <c r="Y9" s="37"/>
      <c r="Z9" s="37"/>
      <c r="AA9" s="37"/>
      <c r="AB9" s="37"/>
      <c r="AC9" s="37"/>
      <c r="AD9" s="37"/>
      <c r="AE9" s="37"/>
    </row>
    <row r="10" s="2" customFormat="1">
      <c r="A10" s="37"/>
      <c r="B10" s="43"/>
      <c r="C10" s="37"/>
      <c r="D10" s="37"/>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2" customHeight="1">
      <c r="A11" s="37"/>
      <c r="B11" s="43"/>
      <c r="C11" s="37"/>
      <c r="D11" s="155" t="s">
        <v>19</v>
      </c>
      <c r="E11" s="37"/>
      <c r="F11" s="143" t="s">
        <v>1</v>
      </c>
      <c r="G11" s="37"/>
      <c r="H11" s="37"/>
      <c r="I11" s="155" t="s">
        <v>20</v>
      </c>
      <c r="J11" s="143" t="s">
        <v>1</v>
      </c>
      <c r="K11" s="37"/>
      <c r="L11" s="37"/>
      <c r="M11" s="62"/>
      <c r="S11" s="37"/>
      <c r="T11" s="37"/>
      <c r="U11" s="37"/>
      <c r="V11" s="37"/>
      <c r="W11" s="37"/>
      <c r="X11" s="37"/>
      <c r="Y11" s="37"/>
      <c r="Z11" s="37"/>
      <c r="AA11" s="37"/>
      <c r="AB11" s="37"/>
      <c r="AC11" s="37"/>
      <c r="AD11" s="37"/>
      <c r="AE11" s="37"/>
    </row>
    <row r="12" s="2" customFormat="1" ht="12" customHeight="1">
      <c r="A12" s="37"/>
      <c r="B12" s="43"/>
      <c r="C12" s="37"/>
      <c r="D12" s="155" t="s">
        <v>21</v>
      </c>
      <c r="E12" s="37"/>
      <c r="F12" s="143" t="s">
        <v>22</v>
      </c>
      <c r="G12" s="37"/>
      <c r="H12" s="37"/>
      <c r="I12" s="155" t="s">
        <v>23</v>
      </c>
      <c r="J12" s="158" t="str">
        <f>'Rekapitulace stavby'!AN8</f>
        <v>28. 8. 2024</v>
      </c>
      <c r="K12" s="37"/>
      <c r="L12" s="37"/>
      <c r="M12" s="62"/>
      <c r="S12" s="37"/>
      <c r="T12" s="37"/>
      <c r="U12" s="37"/>
      <c r="V12" s="37"/>
      <c r="W12" s="37"/>
      <c r="X12" s="37"/>
      <c r="Y12" s="37"/>
      <c r="Z12" s="37"/>
      <c r="AA12" s="37"/>
      <c r="AB12" s="37"/>
      <c r="AC12" s="37"/>
      <c r="AD12" s="37"/>
      <c r="AE12" s="37"/>
    </row>
    <row r="13" s="2" customFormat="1" ht="10.8" customHeight="1">
      <c r="A13" s="37"/>
      <c r="B13" s="43"/>
      <c r="C13" s="37"/>
      <c r="D13" s="37"/>
      <c r="E13" s="37"/>
      <c r="F13" s="37"/>
      <c r="G13" s="37"/>
      <c r="H13" s="37"/>
      <c r="I13" s="37"/>
      <c r="J13" s="37"/>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25</v>
      </c>
      <c r="E14" s="37"/>
      <c r="F14" s="37"/>
      <c r="G14" s="37"/>
      <c r="H14" s="37"/>
      <c r="I14" s="155" t="s">
        <v>26</v>
      </c>
      <c r="J14" s="143" t="s">
        <v>27</v>
      </c>
      <c r="K14" s="37"/>
      <c r="L14" s="37"/>
      <c r="M14" s="62"/>
      <c r="S14" s="37"/>
      <c r="T14" s="37"/>
      <c r="U14" s="37"/>
      <c r="V14" s="37"/>
      <c r="W14" s="37"/>
      <c r="X14" s="37"/>
      <c r="Y14" s="37"/>
      <c r="Z14" s="37"/>
      <c r="AA14" s="37"/>
      <c r="AB14" s="37"/>
      <c r="AC14" s="37"/>
      <c r="AD14" s="37"/>
      <c r="AE14" s="37"/>
    </row>
    <row r="15" s="2" customFormat="1" ht="18" customHeight="1">
      <c r="A15" s="37"/>
      <c r="B15" s="43"/>
      <c r="C15" s="37"/>
      <c r="D15" s="37"/>
      <c r="E15" s="143" t="s">
        <v>28</v>
      </c>
      <c r="F15" s="37"/>
      <c r="G15" s="37"/>
      <c r="H15" s="37"/>
      <c r="I15" s="155" t="s">
        <v>29</v>
      </c>
      <c r="J15" s="143" t="s">
        <v>1</v>
      </c>
      <c r="K15" s="37"/>
      <c r="L15" s="37"/>
      <c r="M15" s="62"/>
      <c r="S15" s="37"/>
      <c r="T15" s="37"/>
      <c r="U15" s="37"/>
      <c r="V15" s="37"/>
      <c r="W15" s="37"/>
      <c r="X15" s="37"/>
      <c r="Y15" s="37"/>
      <c r="Z15" s="37"/>
      <c r="AA15" s="37"/>
      <c r="AB15" s="37"/>
      <c r="AC15" s="37"/>
      <c r="AD15" s="37"/>
      <c r="AE15" s="37"/>
    </row>
    <row r="16" s="2" customFormat="1" ht="6.96" customHeight="1">
      <c r="A16" s="37"/>
      <c r="B16" s="43"/>
      <c r="C16" s="37"/>
      <c r="D16" s="37"/>
      <c r="E16" s="37"/>
      <c r="F16" s="37"/>
      <c r="G16" s="37"/>
      <c r="H16" s="37"/>
      <c r="I16" s="37"/>
      <c r="J16" s="37"/>
      <c r="K16" s="37"/>
      <c r="L16" s="37"/>
      <c r="M16" s="62"/>
      <c r="S16" s="37"/>
      <c r="T16" s="37"/>
      <c r="U16" s="37"/>
      <c r="V16" s="37"/>
      <c r="W16" s="37"/>
      <c r="X16" s="37"/>
      <c r="Y16" s="37"/>
      <c r="Z16" s="37"/>
      <c r="AA16" s="37"/>
      <c r="AB16" s="37"/>
      <c r="AC16" s="37"/>
      <c r="AD16" s="37"/>
      <c r="AE16" s="37"/>
    </row>
    <row r="17" s="2" customFormat="1" ht="12" customHeight="1">
      <c r="A17" s="37"/>
      <c r="B17" s="43"/>
      <c r="C17" s="37"/>
      <c r="D17" s="155" t="s">
        <v>30</v>
      </c>
      <c r="E17" s="37"/>
      <c r="F17" s="37"/>
      <c r="G17" s="37"/>
      <c r="H17" s="37"/>
      <c r="I17" s="155" t="s">
        <v>26</v>
      </c>
      <c r="J17" s="32" t="str">
        <f>'Rekapitulace stavby'!AN13</f>
        <v>Vyplň údaj</v>
      </c>
      <c r="K17" s="37"/>
      <c r="L17" s="37"/>
      <c r="M17" s="62"/>
      <c r="S17" s="37"/>
      <c r="T17" s="37"/>
      <c r="U17" s="37"/>
      <c r="V17" s="37"/>
      <c r="W17" s="37"/>
      <c r="X17" s="37"/>
      <c r="Y17" s="37"/>
      <c r="Z17" s="37"/>
      <c r="AA17" s="37"/>
      <c r="AB17" s="37"/>
      <c r="AC17" s="37"/>
      <c r="AD17" s="37"/>
      <c r="AE17" s="37"/>
    </row>
    <row r="18" s="2" customFormat="1" ht="18" customHeight="1">
      <c r="A18" s="37"/>
      <c r="B18" s="43"/>
      <c r="C18" s="37"/>
      <c r="D18" s="37"/>
      <c r="E18" s="32" t="str">
        <f>'Rekapitulace stavby'!E14</f>
        <v>Vyplň údaj</v>
      </c>
      <c r="F18" s="143"/>
      <c r="G18" s="143"/>
      <c r="H18" s="143"/>
      <c r="I18" s="155" t="s">
        <v>29</v>
      </c>
      <c r="J18" s="32" t="str">
        <f>'Rekapitulace stavby'!AN14</f>
        <v>Vyplň údaj</v>
      </c>
      <c r="K18" s="37"/>
      <c r="L18" s="37"/>
      <c r="M18" s="62"/>
      <c r="S18" s="37"/>
      <c r="T18" s="37"/>
      <c r="U18" s="37"/>
      <c r="V18" s="37"/>
      <c r="W18" s="37"/>
      <c r="X18" s="37"/>
      <c r="Y18" s="37"/>
      <c r="Z18" s="37"/>
      <c r="AA18" s="37"/>
      <c r="AB18" s="37"/>
      <c r="AC18" s="37"/>
      <c r="AD18" s="37"/>
      <c r="AE18" s="37"/>
    </row>
    <row r="19" s="2" customFormat="1" ht="6.96" customHeight="1">
      <c r="A19" s="37"/>
      <c r="B19" s="43"/>
      <c r="C19" s="37"/>
      <c r="D19" s="37"/>
      <c r="E19" s="37"/>
      <c r="F19" s="37"/>
      <c r="G19" s="37"/>
      <c r="H19" s="37"/>
      <c r="I19" s="37"/>
      <c r="J19" s="37"/>
      <c r="K19" s="37"/>
      <c r="L19" s="37"/>
      <c r="M19" s="62"/>
      <c r="S19" s="37"/>
      <c r="T19" s="37"/>
      <c r="U19" s="37"/>
      <c r="V19" s="37"/>
      <c r="W19" s="37"/>
      <c r="X19" s="37"/>
      <c r="Y19" s="37"/>
      <c r="Z19" s="37"/>
      <c r="AA19" s="37"/>
      <c r="AB19" s="37"/>
      <c r="AC19" s="37"/>
      <c r="AD19" s="37"/>
      <c r="AE19" s="37"/>
    </row>
    <row r="20" s="2" customFormat="1" ht="12" customHeight="1">
      <c r="A20" s="37"/>
      <c r="B20" s="43"/>
      <c r="C20" s="37"/>
      <c r="D20" s="155" t="s">
        <v>32</v>
      </c>
      <c r="E20" s="37"/>
      <c r="F20" s="37"/>
      <c r="G20" s="37"/>
      <c r="H20" s="37"/>
      <c r="I20" s="155" t="s">
        <v>26</v>
      </c>
      <c r="J20" s="143" t="s">
        <v>33</v>
      </c>
      <c r="K20" s="37"/>
      <c r="L20" s="37"/>
      <c r="M20" s="62"/>
      <c r="S20" s="37"/>
      <c r="T20" s="37"/>
      <c r="U20" s="37"/>
      <c r="V20" s="37"/>
      <c r="W20" s="37"/>
      <c r="X20" s="37"/>
      <c r="Y20" s="37"/>
      <c r="Z20" s="37"/>
      <c r="AA20" s="37"/>
      <c r="AB20" s="37"/>
      <c r="AC20" s="37"/>
      <c r="AD20" s="37"/>
      <c r="AE20" s="37"/>
    </row>
    <row r="21" s="2" customFormat="1" ht="18" customHeight="1">
      <c r="A21" s="37"/>
      <c r="B21" s="43"/>
      <c r="C21" s="37"/>
      <c r="D21" s="37"/>
      <c r="E21" s="143" t="s">
        <v>34</v>
      </c>
      <c r="F21" s="37"/>
      <c r="G21" s="37"/>
      <c r="H21" s="37"/>
      <c r="I21" s="155" t="s">
        <v>29</v>
      </c>
      <c r="J21" s="143" t="s">
        <v>1</v>
      </c>
      <c r="K21" s="37"/>
      <c r="L21" s="37"/>
      <c r="M21" s="62"/>
      <c r="S21" s="37"/>
      <c r="T21" s="37"/>
      <c r="U21" s="37"/>
      <c r="V21" s="37"/>
      <c r="W21" s="37"/>
      <c r="X21" s="37"/>
      <c r="Y21" s="37"/>
      <c r="Z21" s="37"/>
      <c r="AA21" s="37"/>
      <c r="AB21" s="37"/>
      <c r="AC21" s="37"/>
      <c r="AD21" s="37"/>
      <c r="AE21" s="37"/>
    </row>
    <row r="22" s="2" customFormat="1" ht="6.96" customHeight="1">
      <c r="A22" s="37"/>
      <c r="B22" s="43"/>
      <c r="C22" s="37"/>
      <c r="D22" s="37"/>
      <c r="E22" s="37"/>
      <c r="F22" s="37"/>
      <c r="G22" s="37"/>
      <c r="H22" s="37"/>
      <c r="I22" s="37"/>
      <c r="J22" s="37"/>
      <c r="K22" s="37"/>
      <c r="L22" s="37"/>
      <c r="M22" s="62"/>
      <c r="S22" s="37"/>
      <c r="T22" s="37"/>
      <c r="U22" s="37"/>
      <c r="V22" s="37"/>
      <c r="W22" s="37"/>
      <c r="X22" s="37"/>
      <c r="Y22" s="37"/>
      <c r="Z22" s="37"/>
      <c r="AA22" s="37"/>
      <c r="AB22" s="37"/>
      <c r="AC22" s="37"/>
      <c r="AD22" s="37"/>
      <c r="AE22" s="37"/>
    </row>
    <row r="23" s="2" customFormat="1" ht="12" customHeight="1">
      <c r="A23" s="37"/>
      <c r="B23" s="43"/>
      <c r="C23" s="37"/>
      <c r="D23" s="155" t="s">
        <v>35</v>
      </c>
      <c r="E23" s="37"/>
      <c r="F23" s="37"/>
      <c r="G23" s="37"/>
      <c r="H23" s="37"/>
      <c r="I23" s="155" t="s">
        <v>26</v>
      </c>
      <c r="J23" s="143" t="str">
        <f>IF('Rekapitulace stavby'!AN19="","",'Rekapitulace stavby'!AN19)</f>
        <v/>
      </c>
      <c r="K23" s="37"/>
      <c r="L23" s="37"/>
      <c r="M23" s="62"/>
      <c r="S23" s="37"/>
      <c r="T23" s="37"/>
      <c r="U23" s="37"/>
      <c r="V23" s="37"/>
      <c r="W23" s="37"/>
      <c r="X23" s="37"/>
      <c r="Y23" s="37"/>
      <c r="Z23" s="37"/>
      <c r="AA23" s="37"/>
      <c r="AB23" s="37"/>
      <c r="AC23" s="37"/>
      <c r="AD23" s="37"/>
      <c r="AE23" s="37"/>
    </row>
    <row r="24" s="2" customFormat="1" ht="18" customHeight="1">
      <c r="A24" s="37"/>
      <c r="B24" s="43"/>
      <c r="C24" s="37"/>
      <c r="D24" s="37"/>
      <c r="E24" s="143" t="str">
        <f>IF('Rekapitulace stavby'!E20="","",'Rekapitulace stavby'!E20)</f>
        <v xml:space="preserve"> </v>
      </c>
      <c r="F24" s="37"/>
      <c r="G24" s="37"/>
      <c r="H24" s="37"/>
      <c r="I24" s="155" t="s">
        <v>29</v>
      </c>
      <c r="J24" s="143" t="str">
        <f>IF('Rekapitulace stavby'!AN20="","",'Rekapitulace stavby'!AN20)</f>
        <v/>
      </c>
      <c r="K24" s="37"/>
      <c r="L24" s="37"/>
      <c r="M24" s="62"/>
      <c r="S24" s="37"/>
      <c r="T24" s="37"/>
      <c r="U24" s="37"/>
      <c r="V24" s="37"/>
      <c r="W24" s="37"/>
      <c r="X24" s="37"/>
      <c r="Y24" s="37"/>
      <c r="Z24" s="37"/>
      <c r="AA24" s="37"/>
      <c r="AB24" s="37"/>
      <c r="AC24" s="37"/>
      <c r="AD24" s="37"/>
      <c r="AE24" s="37"/>
    </row>
    <row r="25" s="2" customFormat="1" ht="6.96" customHeight="1">
      <c r="A25" s="37"/>
      <c r="B25" s="43"/>
      <c r="C25" s="37"/>
      <c r="D25" s="37"/>
      <c r="E25" s="37"/>
      <c r="F25" s="37"/>
      <c r="G25" s="37"/>
      <c r="H25" s="37"/>
      <c r="I25" s="37"/>
      <c r="J25" s="37"/>
      <c r="K25" s="37"/>
      <c r="L25" s="37"/>
      <c r="M25" s="62"/>
      <c r="S25" s="37"/>
      <c r="T25" s="37"/>
      <c r="U25" s="37"/>
      <c r="V25" s="37"/>
      <c r="W25" s="37"/>
      <c r="X25" s="37"/>
      <c r="Y25" s="37"/>
      <c r="Z25" s="37"/>
      <c r="AA25" s="37"/>
      <c r="AB25" s="37"/>
      <c r="AC25" s="37"/>
      <c r="AD25" s="37"/>
      <c r="AE25" s="37"/>
    </row>
    <row r="26" s="2" customFormat="1" ht="12" customHeight="1">
      <c r="A26" s="37"/>
      <c r="B26" s="43"/>
      <c r="C26" s="37"/>
      <c r="D26" s="155" t="s">
        <v>37</v>
      </c>
      <c r="E26" s="37"/>
      <c r="F26" s="37"/>
      <c r="G26" s="37"/>
      <c r="H26" s="37"/>
      <c r="I26" s="37"/>
      <c r="J26" s="37"/>
      <c r="K26" s="37"/>
      <c r="L26" s="37"/>
      <c r="M26" s="62"/>
      <c r="S26" s="37"/>
      <c r="T26" s="37"/>
      <c r="U26" s="37"/>
      <c r="V26" s="37"/>
      <c r="W26" s="37"/>
      <c r="X26" s="37"/>
      <c r="Y26" s="37"/>
      <c r="Z26" s="37"/>
      <c r="AA26" s="37"/>
      <c r="AB26" s="37"/>
      <c r="AC26" s="37"/>
      <c r="AD26" s="37"/>
      <c r="AE26" s="37"/>
    </row>
    <row r="27" s="8" customFormat="1" ht="71.25" customHeight="1">
      <c r="A27" s="159"/>
      <c r="B27" s="160"/>
      <c r="C27" s="159"/>
      <c r="D27" s="159"/>
      <c r="E27" s="161" t="s">
        <v>153</v>
      </c>
      <c r="F27" s="161"/>
      <c r="G27" s="161"/>
      <c r="H27" s="161"/>
      <c r="I27" s="159"/>
      <c r="J27" s="159"/>
      <c r="K27" s="159"/>
      <c r="L27" s="159"/>
      <c r="M27" s="162"/>
      <c r="S27" s="159"/>
      <c r="T27" s="159"/>
      <c r="U27" s="159"/>
      <c r="V27" s="159"/>
      <c r="W27" s="159"/>
      <c r="X27" s="159"/>
      <c r="Y27" s="159"/>
      <c r="Z27" s="159"/>
      <c r="AA27" s="159"/>
      <c r="AB27" s="159"/>
      <c r="AC27" s="159"/>
      <c r="AD27" s="159"/>
      <c r="AE27" s="159"/>
    </row>
    <row r="28" s="2" customFormat="1" ht="6.96" customHeight="1">
      <c r="A28" s="37"/>
      <c r="B28" s="43"/>
      <c r="C28" s="37"/>
      <c r="D28" s="37"/>
      <c r="E28" s="37"/>
      <c r="F28" s="37"/>
      <c r="G28" s="37"/>
      <c r="H28" s="37"/>
      <c r="I28" s="37"/>
      <c r="J28" s="37"/>
      <c r="K28" s="37"/>
      <c r="L28" s="37"/>
      <c r="M28" s="62"/>
      <c r="S28" s="37"/>
      <c r="T28" s="37"/>
      <c r="U28" s="37"/>
      <c r="V28" s="37"/>
      <c r="W28" s="37"/>
      <c r="X28" s="37"/>
      <c r="Y28" s="37"/>
      <c r="Z28" s="37"/>
      <c r="AA28" s="37"/>
      <c r="AB28" s="37"/>
      <c r="AC28" s="37"/>
      <c r="AD28" s="37"/>
      <c r="AE28" s="37"/>
    </row>
    <row r="29" s="2" customFormat="1" ht="6.96" customHeight="1">
      <c r="A29" s="37"/>
      <c r="B29" s="43"/>
      <c r="C29" s="37"/>
      <c r="D29" s="163"/>
      <c r="E29" s="163"/>
      <c r="F29" s="163"/>
      <c r="G29" s="163"/>
      <c r="H29" s="163"/>
      <c r="I29" s="163"/>
      <c r="J29" s="163"/>
      <c r="K29" s="163"/>
      <c r="L29" s="163"/>
      <c r="M29" s="62"/>
      <c r="S29" s="37"/>
      <c r="T29" s="37"/>
      <c r="U29" s="37"/>
      <c r="V29" s="37"/>
      <c r="W29" s="37"/>
      <c r="X29" s="37"/>
      <c r="Y29" s="37"/>
      <c r="Z29" s="37"/>
      <c r="AA29" s="37"/>
      <c r="AB29" s="37"/>
      <c r="AC29" s="37"/>
      <c r="AD29" s="37"/>
      <c r="AE29" s="37"/>
    </row>
    <row r="30" s="2" customFormat="1">
      <c r="A30" s="37"/>
      <c r="B30" s="43"/>
      <c r="C30" s="37"/>
      <c r="D30" s="37"/>
      <c r="E30" s="155" t="s">
        <v>154</v>
      </c>
      <c r="F30" s="37"/>
      <c r="G30" s="37"/>
      <c r="H30" s="37"/>
      <c r="I30" s="37"/>
      <c r="J30" s="37"/>
      <c r="K30" s="164">
        <f>I96</f>
        <v>0</v>
      </c>
      <c r="L30" s="37"/>
      <c r="M30" s="62"/>
      <c r="S30" s="37"/>
      <c r="T30" s="37"/>
      <c r="U30" s="37"/>
      <c r="V30" s="37"/>
      <c r="W30" s="37"/>
      <c r="X30" s="37"/>
      <c r="Y30" s="37"/>
      <c r="Z30" s="37"/>
      <c r="AA30" s="37"/>
      <c r="AB30" s="37"/>
      <c r="AC30" s="37"/>
      <c r="AD30" s="37"/>
      <c r="AE30" s="37"/>
    </row>
    <row r="31" s="2" customFormat="1">
      <c r="A31" s="37"/>
      <c r="B31" s="43"/>
      <c r="C31" s="37"/>
      <c r="D31" s="37"/>
      <c r="E31" s="155" t="s">
        <v>155</v>
      </c>
      <c r="F31" s="37"/>
      <c r="G31" s="37"/>
      <c r="H31" s="37"/>
      <c r="I31" s="37"/>
      <c r="J31" s="37"/>
      <c r="K31" s="164">
        <f>J96</f>
        <v>0</v>
      </c>
      <c r="L31" s="37"/>
      <c r="M31" s="62"/>
      <c r="S31" s="37"/>
      <c r="T31" s="37"/>
      <c r="U31" s="37"/>
      <c r="V31" s="37"/>
      <c r="W31" s="37"/>
      <c r="X31" s="37"/>
      <c r="Y31" s="37"/>
      <c r="Z31" s="37"/>
      <c r="AA31" s="37"/>
      <c r="AB31" s="37"/>
      <c r="AC31" s="37"/>
      <c r="AD31" s="37"/>
      <c r="AE31" s="37"/>
    </row>
    <row r="32" s="2" customFormat="1" ht="25.44" customHeight="1">
      <c r="A32" s="37"/>
      <c r="B32" s="43"/>
      <c r="C32" s="37"/>
      <c r="D32" s="165" t="s">
        <v>38</v>
      </c>
      <c r="E32" s="37"/>
      <c r="F32" s="37"/>
      <c r="G32" s="37"/>
      <c r="H32" s="37"/>
      <c r="I32" s="37"/>
      <c r="J32" s="37"/>
      <c r="K32" s="166">
        <f>ROUND(K121, 2)</f>
        <v>0</v>
      </c>
      <c r="L32" s="37"/>
      <c r="M32" s="62"/>
      <c r="S32" s="37"/>
      <c r="T32" s="37"/>
      <c r="U32" s="37"/>
      <c r="V32" s="37"/>
      <c r="W32" s="37"/>
      <c r="X32" s="37"/>
      <c r="Y32" s="37"/>
      <c r="Z32" s="37"/>
      <c r="AA32" s="37"/>
      <c r="AB32" s="37"/>
      <c r="AC32" s="37"/>
      <c r="AD32" s="37"/>
      <c r="AE32" s="37"/>
    </row>
    <row r="33" s="2" customFormat="1" ht="6.96" customHeight="1">
      <c r="A33" s="37"/>
      <c r="B33" s="43"/>
      <c r="C33" s="37"/>
      <c r="D33" s="163"/>
      <c r="E33" s="163"/>
      <c r="F33" s="163"/>
      <c r="G33" s="163"/>
      <c r="H33" s="163"/>
      <c r="I33" s="163"/>
      <c r="J33" s="163"/>
      <c r="K33" s="163"/>
      <c r="L33" s="163"/>
      <c r="M33" s="62"/>
      <c r="S33" s="37"/>
      <c r="T33" s="37"/>
      <c r="U33" s="37"/>
      <c r="V33" s="37"/>
      <c r="W33" s="37"/>
      <c r="X33" s="37"/>
      <c r="Y33" s="37"/>
      <c r="Z33" s="37"/>
      <c r="AA33" s="37"/>
      <c r="AB33" s="37"/>
      <c r="AC33" s="37"/>
      <c r="AD33" s="37"/>
      <c r="AE33" s="37"/>
    </row>
    <row r="34" s="2" customFormat="1" ht="14.4" customHeight="1">
      <c r="A34" s="37"/>
      <c r="B34" s="43"/>
      <c r="C34" s="37"/>
      <c r="D34" s="37"/>
      <c r="E34" s="37"/>
      <c r="F34" s="167" t="s">
        <v>40</v>
      </c>
      <c r="G34" s="37"/>
      <c r="H34" s="37"/>
      <c r="I34" s="167" t="s">
        <v>39</v>
      </c>
      <c r="J34" s="37"/>
      <c r="K34" s="167" t="s">
        <v>41</v>
      </c>
      <c r="L34" s="37"/>
      <c r="M34" s="62"/>
      <c r="S34" s="37"/>
      <c r="T34" s="37"/>
      <c r="U34" s="37"/>
      <c r="V34" s="37"/>
      <c r="W34" s="37"/>
      <c r="X34" s="37"/>
      <c r="Y34" s="37"/>
      <c r="Z34" s="37"/>
      <c r="AA34" s="37"/>
      <c r="AB34" s="37"/>
      <c r="AC34" s="37"/>
      <c r="AD34" s="37"/>
      <c r="AE34" s="37"/>
    </row>
    <row r="35" s="2" customFormat="1" ht="14.4" customHeight="1">
      <c r="A35" s="37"/>
      <c r="B35" s="43"/>
      <c r="C35" s="37"/>
      <c r="D35" s="168" t="s">
        <v>42</v>
      </c>
      <c r="E35" s="155" t="s">
        <v>43</v>
      </c>
      <c r="F35" s="164">
        <f>ROUND((SUM(BE121:BE153)),  2)</f>
        <v>0</v>
      </c>
      <c r="G35" s="37"/>
      <c r="H35" s="37"/>
      <c r="I35" s="169">
        <v>0.20999999999999999</v>
      </c>
      <c r="J35" s="37"/>
      <c r="K35" s="164">
        <f>ROUND(((SUM(BE121:BE153))*I35),  2)</f>
        <v>0</v>
      </c>
      <c r="L35" s="37"/>
      <c r="M35" s="62"/>
      <c r="S35" s="37"/>
      <c r="T35" s="37"/>
      <c r="U35" s="37"/>
      <c r="V35" s="37"/>
      <c r="W35" s="37"/>
      <c r="X35" s="37"/>
      <c r="Y35" s="37"/>
      <c r="Z35" s="37"/>
      <c r="AA35" s="37"/>
      <c r="AB35" s="37"/>
      <c r="AC35" s="37"/>
      <c r="AD35" s="37"/>
      <c r="AE35" s="37"/>
    </row>
    <row r="36" s="2" customFormat="1" ht="14.4" customHeight="1">
      <c r="A36" s="37"/>
      <c r="B36" s="43"/>
      <c r="C36" s="37"/>
      <c r="D36" s="37"/>
      <c r="E36" s="155" t="s">
        <v>44</v>
      </c>
      <c r="F36" s="164">
        <f>ROUND((SUM(BF121:BF153)),  2)</f>
        <v>0</v>
      </c>
      <c r="G36" s="37"/>
      <c r="H36" s="37"/>
      <c r="I36" s="169">
        <v>0.12</v>
      </c>
      <c r="J36" s="37"/>
      <c r="K36" s="164">
        <f>ROUND(((SUM(BF121:BF153))*I36),  2)</f>
        <v>0</v>
      </c>
      <c r="L36" s="37"/>
      <c r="M36" s="62"/>
      <c r="S36" s="37"/>
      <c r="T36" s="37"/>
      <c r="U36" s="37"/>
      <c r="V36" s="37"/>
      <c r="W36" s="37"/>
      <c r="X36" s="37"/>
      <c r="Y36" s="37"/>
      <c r="Z36" s="37"/>
      <c r="AA36" s="37"/>
      <c r="AB36" s="37"/>
      <c r="AC36" s="37"/>
      <c r="AD36" s="37"/>
      <c r="AE36" s="37"/>
    </row>
    <row r="37" hidden="1" s="2" customFormat="1" ht="14.4" customHeight="1">
      <c r="A37" s="37"/>
      <c r="B37" s="43"/>
      <c r="C37" s="37"/>
      <c r="D37" s="37"/>
      <c r="E37" s="155" t="s">
        <v>45</v>
      </c>
      <c r="F37" s="164">
        <f>ROUND((SUM(BG121:BG153)),  2)</f>
        <v>0</v>
      </c>
      <c r="G37" s="37"/>
      <c r="H37" s="37"/>
      <c r="I37" s="169">
        <v>0.20999999999999999</v>
      </c>
      <c r="J37" s="37"/>
      <c r="K37" s="164">
        <f>0</f>
        <v>0</v>
      </c>
      <c r="L37" s="37"/>
      <c r="M37" s="62"/>
      <c r="S37" s="37"/>
      <c r="T37" s="37"/>
      <c r="U37" s="37"/>
      <c r="V37" s="37"/>
      <c r="W37" s="37"/>
      <c r="X37" s="37"/>
      <c r="Y37" s="37"/>
      <c r="Z37" s="37"/>
      <c r="AA37" s="37"/>
      <c r="AB37" s="37"/>
      <c r="AC37" s="37"/>
      <c r="AD37" s="37"/>
      <c r="AE37" s="37"/>
    </row>
    <row r="38" hidden="1" s="2" customFormat="1" ht="14.4" customHeight="1">
      <c r="A38" s="37"/>
      <c r="B38" s="43"/>
      <c r="C38" s="37"/>
      <c r="D38" s="37"/>
      <c r="E38" s="155" t="s">
        <v>46</v>
      </c>
      <c r="F38" s="164">
        <f>ROUND((SUM(BH121:BH153)),  2)</f>
        <v>0</v>
      </c>
      <c r="G38" s="37"/>
      <c r="H38" s="37"/>
      <c r="I38" s="169">
        <v>0.12</v>
      </c>
      <c r="J38" s="37"/>
      <c r="K38" s="164">
        <f>0</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47</v>
      </c>
      <c r="F39" s="164">
        <f>ROUND((SUM(BI121:BI153)),  2)</f>
        <v>0</v>
      </c>
      <c r="G39" s="37"/>
      <c r="H39" s="37"/>
      <c r="I39" s="169">
        <v>0</v>
      </c>
      <c r="J39" s="37"/>
      <c r="K39" s="164">
        <f>0</f>
        <v>0</v>
      </c>
      <c r="L39" s="37"/>
      <c r="M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37"/>
      <c r="J40" s="37"/>
      <c r="K40" s="37"/>
      <c r="L40" s="37"/>
      <c r="M40" s="62"/>
      <c r="S40" s="37"/>
      <c r="T40" s="37"/>
      <c r="U40" s="37"/>
      <c r="V40" s="37"/>
      <c r="W40" s="37"/>
      <c r="X40" s="37"/>
      <c r="Y40" s="37"/>
      <c r="Z40" s="37"/>
      <c r="AA40" s="37"/>
      <c r="AB40" s="37"/>
      <c r="AC40" s="37"/>
      <c r="AD40" s="37"/>
      <c r="AE40" s="37"/>
    </row>
    <row r="41" s="2" customFormat="1" ht="25.44" customHeight="1">
      <c r="A41" s="37"/>
      <c r="B41" s="43"/>
      <c r="C41" s="170"/>
      <c r="D41" s="171" t="s">
        <v>48</v>
      </c>
      <c r="E41" s="172"/>
      <c r="F41" s="172"/>
      <c r="G41" s="173" t="s">
        <v>49</v>
      </c>
      <c r="H41" s="174" t="s">
        <v>50</v>
      </c>
      <c r="I41" s="172"/>
      <c r="J41" s="172"/>
      <c r="K41" s="175">
        <f>SUM(K32:K39)</f>
        <v>0</v>
      </c>
      <c r="L41" s="176"/>
      <c r="M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1" customFormat="1" ht="14.4" customHeight="1">
      <c r="B43" s="19"/>
      <c r="M43" s="19"/>
    </row>
    <row r="44" s="1" customFormat="1" ht="14.4" customHeight="1">
      <c r="B44" s="19"/>
      <c r="M44" s="19"/>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2" customFormat="1" ht="12" customHeight="1">
      <c r="A86" s="37"/>
      <c r="B86" s="38"/>
      <c r="C86" s="31" t="s">
        <v>151</v>
      </c>
      <c r="D86" s="39"/>
      <c r="E86" s="39"/>
      <c r="F86" s="39"/>
      <c r="G86" s="39"/>
      <c r="H86" s="39"/>
      <c r="I86" s="39"/>
      <c r="J86" s="39"/>
      <c r="K86" s="39"/>
      <c r="L86" s="39"/>
      <c r="M86" s="62"/>
      <c r="S86" s="37"/>
      <c r="T86" s="37"/>
      <c r="U86" s="37"/>
      <c r="V86" s="37"/>
      <c r="W86" s="37"/>
      <c r="X86" s="37"/>
      <c r="Y86" s="37"/>
      <c r="Z86" s="37"/>
      <c r="AA86" s="37"/>
      <c r="AB86" s="37"/>
      <c r="AC86" s="37"/>
      <c r="AD86" s="37"/>
      <c r="AE86" s="37"/>
    </row>
    <row r="87" s="2" customFormat="1" ht="16.5" customHeight="1">
      <c r="A87" s="37"/>
      <c r="B87" s="38"/>
      <c r="C87" s="39"/>
      <c r="D87" s="39"/>
      <c r="E87" s="75" t="str">
        <f>E9</f>
        <v>SO 11 - Herní a didaktické prvky</v>
      </c>
      <c r="F87" s="39"/>
      <c r="G87" s="39"/>
      <c r="H87" s="39"/>
      <c r="I87" s="39"/>
      <c r="J87" s="39"/>
      <c r="K87" s="39"/>
      <c r="L87" s="39"/>
      <c r="M87" s="62"/>
      <c r="S87" s="37"/>
      <c r="T87" s="37"/>
      <c r="U87" s="37"/>
      <c r="V87" s="37"/>
      <c r="W87" s="37"/>
      <c r="X87" s="37"/>
      <c r="Y87" s="37"/>
      <c r="Z87" s="37"/>
      <c r="AA87" s="37"/>
      <c r="AB87" s="37"/>
      <c r="AC87" s="37"/>
      <c r="AD87" s="37"/>
      <c r="AE87" s="37"/>
    </row>
    <row r="88" s="2" customFormat="1" ht="6.96" customHeight="1">
      <c r="A88" s="37"/>
      <c r="B88" s="38"/>
      <c r="C88" s="39"/>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2" customHeight="1">
      <c r="A89" s="37"/>
      <c r="B89" s="38"/>
      <c r="C89" s="31" t="s">
        <v>21</v>
      </c>
      <c r="D89" s="39"/>
      <c r="E89" s="39"/>
      <c r="F89" s="26" t="str">
        <f>F12</f>
        <v>Roudnice nad Labem</v>
      </c>
      <c r="G89" s="39"/>
      <c r="H89" s="39"/>
      <c r="I89" s="31" t="s">
        <v>23</v>
      </c>
      <c r="J89" s="78" t="str">
        <f>IF(J12="","",J12)</f>
        <v>28. 8. 2024</v>
      </c>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25.65" customHeight="1">
      <c r="A91" s="37"/>
      <c r="B91" s="38"/>
      <c r="C91" s="31" t="s">
        <v>25</v>
      </c>
      <c r="D91" s="39"/>
      <c r="E91" s="39"/>
      <c r="F91" s="26" t="str">
        <f>E15</f>
        <v>MŠ Sluníčko</v>
      </c>
      <c r="G91" s="39"/>
      <c r="H91" s="39"/>
      <c r="I91" s="31" t="s">
        <v>32</v>
      </c>
      <c r="J91" s="35" t="str">
        <f>E21</f>
        <v>Ing. Tomáš Prinz, DiS.</v>
      </c>
      <c r="K91" s="39"/>
      <c r="L91" s="39"/>
      <c r="M91" s="62"/>
      <c r="S91" s="37"/>
      <c r="T91" s="37"/>
      <c r="U91" s="37"/>
      <c r="V91" s="37"/>
      <c r="W91" s="37"/>
      <c r="X91" s="37"/>
      <c r="Y91" s="37"/>
      <c r="Z91" s="37"/>
      <c r="AA91" s="37"/>
      <c r="AB91" s="37"/>
      <c r="AC91" s="37"/>
      <c r="AD91" s="37"/>
      <c r="AE91" s="37"/>
    </row>
    <row r="92" s="2" customFormat="1" ht="15.15" customHeight="1">
      <c r="A92" s="37"/>
      <c r="B92" s="38"/>
      <c r="C92" s="31" t="s">
        <v>30</v>
      </c>
      <c r="D92" s="39"/>
      <c r="E92" s="39"/>
      <c r="F92" s="26" t="str">
        <f>IF(E18="","",E18)</f>
        <v>Vyplň údaj</v>
      </c>
      <c r="G92" s="39"/>
      <c r="H92" s="39"/>
      <c r="I92" s="31" t="s">
        <v>35</v>
      </c>
      <c r="J92" s="35" t="str">
        <f>E24</f>
        <v xml:space="preserve"> </v>
      </c>
      <c r="K92" s="39"/>
      <c r="L92" s="39"/>
      <c r="M92" s="62"/>
      <c r="S92" s="37"/>
      <c r="T92" s="37"/>
      <c r="U92" s="37"/>
      <c r="V92" s="37"/>
      <c r="W92" s="37"/>
      <c r="X92" s="37"/>
      <c r="Y92" s="37"/>
      <c r="Z92" s="37"/>
      <c r="AA92" s="37"/>
      <c r="AB92" s="37"/>
      <c r="AC92" s="37"/>
      <c r="AD92" s="37"/>
      <c r="AE92" s="37"/>
    </row>
    <row r="93" s="2" customFormat="1" ht="10.32" customHeight="1">
      <c r="A93" s="37"/>
      <c r="B93" s="38"/>
      <c r="C93" s="39"/>
      <c r="D93" s="39"/>
      <c r="E93" s="39"/>
      <c r="F93" s="39"/>
      <c r="G93" s="39"/>
      <c r="H93" s="39"/>
      <c r="I93" s="39"/>
      <c r="J93" s="39"/>
      <c r="K93" s="39"/>
      <c r="L93" s="39"/>
      <c r="M93" s="62"/>
      <c r="S93" s="37"/>
      <c r="T93" s="37"/>
      <c r="U93" s="37"/>
      <c r="V93" s="37"/>
      <c r="W93" s="37"/>
      <c r="X93" s="37"/>
      <c r="Y93" s="37"/>
      <c r="Z93" s="37"/>
      <c r="AA93" s="37"/>
      <c r="AB93" s="37"/>
      <c r="AC93" s="37"/>
      <c r="AD93" s="37"/>
      <c r="AE93" s="37"/>
    </row>
    <row r="94" s="2" customFormat="1" ht="29.28" customHeight="1">
      <c r="A94" s="37"/>
      <c r="B94" s="38"/>
      <c r="C94" s="189" t="s">
        <v>157</v>
      </c>
      <c r="D94" s="190"/>
      <c r="E94" s="190"/>
      <c r="F94" s="190"/>
      <c r="G94" s="190"/>
      <c r="H94" s="190"/>
      <c r="I94" s="191" t="s">
        <v>158</v>
      </c>
      <c r="J94" s="191" t="s">
        <v>159</v>
      </c>
      <c r="K94" s="191" t="s">
        <v>160</v>
      </c>
      <c r="L94" s="190"/>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2.8" customHeight="1">
      <c r="A96" s="37"/>
      <c r="B96" s="38"/>
      <c r="C96" s="192" t="s">
        <v>161</v>
      </c>
      <c r="D96" s="39"/>
      <c r="E96" s="39"/>
      <c r="F96" s="39"/>
      <c r="G96" s="39"/>
      <c r="H96" s="39"/>
      <c r="I96" s="109">
        <f>Q121</f>
        <v>0</v>
      </c>
      <c r="J96" s="109">
        <f>R121</f>
        <v>0</v>
      </c>
      <c r="K96" s="109">
        <f>K121</f>
        <v>0</v>
      </c>
      <c r="L96" s="39"/>
      <c r="M96" s="62"/>
      <c r="S96" s="37"/>
      <c r="T96" s="37"/>
      <c r="U96" s="37"/>
      <c r="V96" s="37"/>
      <c r="W96" s="37"/>
      <c r="X96" s="37"/>
      <c r="Y96" s="37"/>
      <c r="Z96" s="37"/>
      <c r="AA96" s="37"/>
      <c r="AB96" s="37"/>
      <c r="AC96" s="37"/>
      <c r="AD96" s="37"/>
      <c r="AE96" s="37"/>
      <c r="AU96" s="16" t="s">
        <v>162</v>
      </c>
    </row>
    <row r="97" s="9" customFormat="1" ht="24.96" customHeight="1">
      <c r="A97" s="9"/>
      <c r="B97" s="193"/>
      <c r="C97" s="194"/>
      <c r="D97" s="195" t="s">
        <v>163</v>
      </c>
      <c r="E97" s="196"/>
      <c r="F97" s="196"/>
      <c r="G97" s="196"/>
      <c r="H97" s="196"/>
      <c r="I97" s="197">
        <f>Q122</f>
        <v>0</v>
      </c>
      <c r="J97" s="197">
        <f>R122</f>
        <v>0</v>
      </c>
      <c r="K97" s="197">
        <f>K122</f>
        <v>0</v>
      </c>
      <c r="L97" s="194"/>
      <c r="M97" s="198"/>
      <c r="S97" s="9"/>
      <c r="T97" s="9"/>
      <c r="U97" s="9"/>
      <c r="V97" s="9"/>
      <c r="W97" s="9"/>
      <c r="X97" s="9"/>
      <c r="Y97" s="9"/>
      <c r="Z97" s="9"/>
      <c r="AA97" s="9"/>
      <c r="AB97" s="9"/>
      <c r="AC97" s="9"/>
      <c r="AD97" s="9"/>
      <c r="AE97" s="9"/>
    </row>
    <row r="98" s="10" customFormat="1" ht="19.92" customHeight="1">
      <c r="A98" s="10"/>
      <c r="B98" s="199"/>
      <c r="C98" s="135"/>
      <c r="D98" s="200" t="s">
        <v>164</v>
      </c>
      <c r="E98" s="201"/>
      <c r="F98" s="201"/>
      <c r="G98" s="201"/>
      <c r="H98" s="201"/>
      <c r="I98" s="202">
        <f>Q123</f>
        <v>0</v>
      </c>
      <c r="J98" s="202">
        <f>R123</f>
        <v>0</v>
      </c>
      <c r="K98" s="202">
        <f>K123</f>
        <v>0</v>
      </c>
      <c r="L98" s="135"/>
      <c r="M98" s="203"/>
      <c r="S98" s="10"/>
      <c r="T98" s="10"/>
      <c r="U98" s="10"/>
      <c r="V98" s="10"/>
      <c r="W98" s="10"/>
      <c r="X98" s="10"/>
      <c r="Y98" s="10"/>
      <c r="Z98" s="10"/>
      <c r="AA98" s="10"/>
      <c r="AB98" s="10"/>
      <c r="AC98" s="10"/>
      <c r="AD98" s="10"/>
      <c r="AE98" s="10"/>
    </row>
    <row r="99" s="10" customFormat="1" ht="19.92" customHeight="1">
      <c r="A99" s="10"/>
      <c r="B99" s="199"/>
      <c r="C99" s="135"/>
      <c r="D99" s="200" t="s">
        <v>165</v>
      </c>
      <c r="E99" s="201"/>
      <c r="F99" s="201"/>
      <c r="G99" s="201"/>
      <c r="H99" s="201"/>
      <c r="I99" s="202">
        <f>Q131</f>
        <v>0</v>
      </c>
      <c r="J99" s="202">
        <f>R131</f>
        <v>0</v>
      </c>
      <c r="K99" s="202">
        <f>K131</f>
        <v>0</v>
      </c>
      <c r="L99" s="135"/>
      <c r="M99" s="203"/>
      <c r="S99" s="10"/>
      <c r="T99" s="10"/>
      <c r="U99" s="10"/>
      <c r="V99" s="10"/>
      <c r="W99" s="10"/>
      <c r="X99" s="10"/>
      <c r="Y99" s="10"/>
      <c r="Z99" s="10"/>
      <c r="AA99" s="10"/>
      <c r="AB99" s="10"/>
      <c r="AC99" s="10"/>
      <c r="AD99" s="10"/>
      <c r="AE99" s="10"/>
    </row>
    <row r="100" s="10" customFormat="1" ht="19.92" customHeight="1">
      <c r="A100" s="10"/>
      <c r="B100" s="199"/>
      <c r="C100" s="135"/>
      <c r="D100" s="200" t="s">
        <v>167</v>
      </c>
      <c r="E100" s="201"/>
      <c r="F100" s="201"/>
      <c r="G100" s="201"/>
      <c r="H100" s="201"/>
      <c r="I100" s="202">
        <f>Q140</f>
        <v>0</v>
      </c>
      <c r="J100" s="202">
        <f>R140</f>
        <v>0</v>
      </c>
      <c r="K100" s="202">
        <f>K140</f>
        <v>0</v>
      </c>
      <c r="L100" s="135"/>
      <c r="M100" s="203"/>
      <c r="S100" s="10"/>
      <c r="T100" s="10"/>
      <c r="U100" s="10"/>
      <c r="V100" s="10"/>
      <c r="W100" s="10"/>
      <c r="X100" s="10"/>
      <c r="Y100" s="10"/>
      <c r="Z100" s="10"/>
      <c r="AA100" s="10"/>
      <c r="AB100" s="10"/>
      <c r="AC100" s="10"/>
      <c r="AD100" s="10"/>
      <c r="AE100" s="10"/>
    </row>
    <row r="101" s="9" customFormat="1" ht="24.96" customHeight="1">
      <c r="A101" s="9"/>
      <c r="B101" s="193"/>
      <c r="C101" s="194"/>
      <c r="D101" s="195" t="s">
        <v>728</v>
      </c>
      <c r="E101" s="196"/>
      <c r="F101" s="196"/>
      <c r="G101" s="196"/>
      <c r="H101" s="196"/>
      <c r="I101" s="197">
        <f>Q147</f>
        <v>0</v>
      </c>
      <c r="J101" s="197">
        <f>R147</f>
        <v>0</v>
      </c>
      <c r="K101" s="197">
        <f>K147</f>
        <v>0</v>
      </c>
      <c r="L101" s="194"/>
      <c r="M101" s="198"/>
      <c r="S101" s="9"/>
      <c r="T101" s="9"/>
      <c r="U101" s="9"/>
      <c r="V101" s="9"/>
      <c r="W101" s="9"/>
      <c r="X101" s="9"/>
      <c r="Y101" s="9"/>
      <c r="Z101" s="9"/>
      <c r="AA101" s="9"/>
      <c r="AB101" s="9"/>
      <c r="AC101" s="9"/>
      <c r="AD101" s="9"/>
      <c r="AE101" s="9"/>
    </row>
    <row r="102" s="2" customFormat="1" ht="21.84" customHeight="1">
      <c r="A102" s="37"/>
      <c r="B102" s="38"/>
      <c r="C102" s="39"/>
      <c r="D102" s="39"/>
      <c r="E102" s="39"/>
      <c r="F102" s="39"/>
      <c r="G102" s="39"/>
      <c r="H102" s="39"/>
      <c r="I102" s="39"/>
      <c r="J102" s="39"/>
      <c r="K102" s="39"/>
      <c r="L102" s="39"/>
      <c r="M102" s="62"/>
      <c r="S102" s="37"/>
      <c r="T102" s="37"/>
      <c r="U102" s="37"/>
      <c r="V102" s="37"/>
      <c r="W102" s="37"/>
      <c r="X102" s="37"/>
      <c r="Y102" s="37"/>
      <c r="Z102" s="37"/>
      <c r="AA102" s="37"/>
      <c r="AB102" s="37"/>
      <c r="AC102" s="37"/>
      <c r="AD102" s="37"/>
      <c r="AE102" s="37"/>
    </row>
    <row r="103" s="2" customFormat="1" ht="6.96" customHeight="1">
      <c r="A103" s="37"/>
      <c r="B103" s="65"/>
      <c r="C103" s="66"/>
      <c r="D103" s="66"/>
      <c r="E103" s="66"/>
      <c r="F103" s="66"/>
      <c r="G103" s="66"/>
      <c r="H103" s="66"/>
      <c r="I103" s="66"/>
      <c r="J103" s="66"/>
      <c r="K103" s="66"/>
      <c r="L103" s="66"/>
      <c r="M103" s="62"/>
      <c r="S103" s="37"/>
      <c r="T103" s="37"/>
      <c r="U103" s="37"/>
      <c r="V103" s="37"/>
      <c r="W103" s="37"/>
      <c r="X103" s="37"/>
      <c r="Y103" s="37"/>
      <c r="Z103" s="37"/>
      <c r="AA103" s="37"/>
      <c r="AB103" s="37"/>
      <c r="AC103" s="37"/>
      <c r="AD103" s="37"/>
      <c r="AE103" s="37"/>
    </row>
    <row r="107" s="2" customFormat="1" ht="6.96" customHeight="1">
      <c r="A107" s="37"/>
      <c r="B107" s="67"/>
      <c r="C107" s="68"/>
      <c r="D107" s="68"/>
      <c r="E107" s="68"/>
      <c r="F107" s="68"/>
      <c r="G107" s="68"/>
      <c r="H107" s="68"/>
      <c r="I107" s="68"/>
      <c r="J107" s="68"/>
      <c r="K107" s="68"/>
      <c r="L107" s="68"/>
      <c r="M107" s="62"/>
      <c r="S107" s="37"/>
      <c r="T107" s="37"/>
      <c r="U107" s="37"/>
      <c r="V107" s="37"/>
      <c r="W107" s="37"/>
      <c r="X107" s="37"/>
      <c r="Y107" s="37"/>
      <c r="Z107" s="37"/>
      <c r="AA107" s="37"/>
      <c r="AB107" s="37"/>
      <c r="AC107" s="37"/>
      <c r="AD107" s="37"/>
      <c r="AE107" s="37"/>
    </row>
    <row r="108" s="2" customFormat="1" ht="24.96" customHeight="1">
      <c r="A108" s="37"/>
      <c r="B108" s="38"/>
      <c r="C108" s="22" t="s">
        <v>173</v>
      </c>
      <c r="D108" s="39"/>
      <c r="E108" s="39"/>
      <c r="F108" s="39"/>
      <c r="G108" s="39"/>
      <c r="H108" s="39"/>
      <c r="I108" s="39"/>
      <c r="J108" s="39"/>
      <c r="K108" s="39"/>
      <c r="L108" s="39"/>
      <c r="M108" s="62"/>
      <c r="S108" s="37"/>
      <c r="T108" s="37"/>
      <c r="U108" s="37"/>
      <c r="V108" s="37"/>
      <c r="W108" s="37"/>
      <c r="X108" s="37"/>
      <c r="Y108" s="37"/>
      <c r="Z108" s="37"/>
      <c r="AA108" s="37"/>
      <c r="AB108" s="37"/>
      <c r="AC108" s="37"/>
      <c r="AD108" s="37"/>
      <c r="AE108" s="37"/>
    </row>
    <row r="109" s="2" customFormat="1" ht="6.96" customHeight="1">
      <c r="A109" s="37"/>
      <c r="B109" s="38"/>
      <c r="C109" s="39"/>
      <c r="D109" s="39"/>
      <c r="E109" s="39"/>
      <c r="F109" s="39"/>
      <c r="G109" s="39"/>
      <c r="H109" s="39"/>
      <c r="I109" s="39"/>
      <c r="J109" s="39"/>
      <c r="K109" s="39"/>
      <c r="L109" s="39"/>
      <c r="M109" s="62"/>
      <c r="S109" s="37"/>
      <c r="T109" s="37"/>
      <c r="U109" s="37"/>
      <c r="V109" s="37"/>
      <c r="W109" s="37"/>
      <c r="X109" s="37"/>
      <c r="Y109" s="37"/>
      <c r="Z109" s="37"/>
      <c r="AA109" s="37"/>
      <c r="AB109" s="37"/>
      <c r="AC109" s="37"/>
      <c r="AD109" s="37"/>
      <c r="AE109" s="37"/>
    </row>
    <row r="110" s="2" customFormat="1" ht="12" customHeight="1">
      <c r="A110" s="37"/>
      <c r="B110" s="38"/>
      <c r="C110" s="31" t="s">
        <v>17</v>
      </c>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26.25" customHeight="1">
      <c r="A111" s="37"/>
      <c r="B111" s="38"/>
      <c r="C111" s="39"/>
      <c r="D111" s="39"/>
      <c r="E111" s="188" t="str">
        <f>E7</f>
        <v>MŠ Sluníčko - projekt úpravy zahrady pro děti s poruchou autistického spektra</v>
      </c>
      <c r="F111" s="31"/>
      <c r="G111" s="31"/>
      <c r="H111" s="31"/>
      <c r="I111" s="39"/>
      <c r="J111" s="39"/>
      <c r="K111" s="39"/>
      <c r="L111" s="39"/>
      <c r="M111" s="62"/>
      <c r="S111" s="37"/>
      <c r="T111" s="37"/>
      <c r="U111" s="37"/>
      <c r="V111" s="37"/>
      <c r="W111" s="37"/>
      <c r="X111" s="37"/>
      <c r="Y111" s="37"/>
      <c r="Z111" s="37"/>
      <c r="AA111" s="37"/>
      <c r="AB111" s="37"/>
      <c r="AC111" s="37"/>
      <c r="AD111" s="37"/>
      <c r="AE111" s="37"/>
    </row>
    <row r="112" s="2" customFormat="1" ht="12" customHeight="1">
      <c r="A112" s="37"/>
      <c r="B112" s="38"/>
      <c r="C112" s="31" t="s">
        <v>151</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16.5" customHeight="1">
      <c r="A113" s="37"/>
      <c r="B113" s="38"/>
      <c r="C113" s="39"/>
      <c r="D113" s="39"/>
      <c r="E113" s="75" t="str">
        <f>E9</f>
        <v>SO 11 - Herní a didaktické prvky</v>
      </c>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6.96" customHeight="1">
      <c r="A114" s="37"/>
      <c r="B114" s="38"/>
      <c r="C114" s="39"/>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2" customHeight="1">
      <c r="A115" s="37"/>
      <c r="B115" s="38"/>
      <c r="C115" s="31" t="s">
        <v>21</v>
      </c>
      <c r="D115" s="39"/>
      <c r="E115" s="39"/>
      <c r="F115" s="26" t="str">
        <f>F12</f>
        <v>Roudnice nad Labem</v>
      </c>
      <c r="G115" s="39"/>
      <c r="H115" s="39"/>
      <c r="I115" s="31" t="s">
        <v>23</v>
      </c>
      <c r="J115" s="78" t="str">
        <f>IF(J12="","",J12)</f>
        <v>28. 8. 2024</v>
      </c>
      <c r="K115" s="39"/>
      <c r="L115" s="39"/>
      <c r="M115" s="62"/>
      <c r="S115" s="37"/>
      <c r="T115" s="37"/>
      <c r="U115" s="37"/>
      <c r="V115" s="37"/>
      <c r="W115" s="37"/>
      <c r="X115" s="37"/>
      <c r="Y115" s="37"/>
      <c r="Z115" s="37"/>
      <c r="AA115" s="37"/>
      <c r="AB115" s="37"/>
      <c r="AC115" s="37"/>
      <c r="AD115" s="37"/>
      <c r="AE115" s="37"/>
    </row>
    <row r="116" s="2" customFormat="1" ht="6.96" customHeight="1">
      <c r="A116" s="37"/>
      <c r="B116" s="38"/>
      <c r="C116" s="39"/>
      <c r="D116" s="39"/>
      <c r="E116" s="39"/>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25.65" customHeight="1">
      <c r="A117" s="37"/>
      <c r="B117" s="38"/>
      <c r="C117" s="31" t="s">
        <v>25</v>
      </c>
      <c r="D117" s="39"/>
      <c r="E117" s="39"/>
      <c r="F117" s="26" t="str">
        <f>E15</f>
        <v>MŠ Sluníčko</v>
      </c>
      <c r="G117" s="39"/>
      <c r="H117" s="39"/>
      <c r="I117" s="31" t="s">
        <v>32</v>
      </c>
      <c r="J117" s="35" t="str">
        <f>E21</f>
        <v>Ing. Tomáš Prinz, DiS.</v>
      </c>
      <c r="K117" s="39"/>
      <c r="L117" s="39"/>
      <c r="M117" s="62"/>
      <c r="S117" s="37"/>
      <c r="T117" s="37"/>
      <c r="U117" s="37"/>
      <c r="V117" s="37"/>
      <c r="W117" s="37"/>
      <c r="X117" s="37"/>
      <c r="Y117" s="37"/>
      <c r="Z117" s="37"/>
      <c r="AA117" s="37"/>
      <c r="AB117" s="37"/>
      <c r="AC117" s="37"/>
      <c r="AD117" s="37"/>
      <c r="AE117" s="37"/>
    </row>
    <row r="118" s="2" customFormat="1" ht="15.15" customHeight="1">
      <c r="A118" s="37"/>
      <c r="B118" s="38"/>
      <c r="C118" s="31" t="s">
        <v>30</v>
      </c>
      <c r="D118" s="39"/>
      <c r="E118" s="39"/>
      <c r="F118" s="26" t="str">
        <f>IF(E18="","",E18)</f>
        <v>Vyplň údaj</v>
      </c>
      <c r="G118" s="39"/>
      <c r="H118" s="39"/>
      <c r="I118" s="31" t="s">
        <v>35</v>
      </c>
      <c r="J118" s="35" t="str">
        <f>E24</f>
        <v xml:space="preserve"> </v>
      </c>
      <c r="K118" s="39"/>
      <c r="L118" s="39"/>
      <c r="M118" s="62"/>
      <c r="S118" s="37"/>
      <c r="T118" s="37"/>
      <c r="U118" s="37"/>
      <c r="V118" s="37"/>
      <c r="W118" s="37"/>
      <c r="X118" s="37"/>
      <c r="Y118" s="37"/>
      <c r="Z118" s="37"/>
      <c r="AA118" s="37"/>
      <c r="AB118" s="37"/>
      <c r="AC118" s="37"/>
      <c r="AD118" s="37"/>
      <c r="AE118" s="37"/>
    </row>
    <row r="119" s="2" customFormat="1" ht="10.32" customHeight="1">
      <c r="A119" s="37"/>
      <c r="B119" s="38"/>
      <c r="C119" s="39"/>
      <c r="D119" s="39"/>
      <c r="E119" s="39"/>
      <c r="F119" s="39"/>
      <c r="G119" s="39"/>
      <c r="H119" s="39"/>
      <c r="I119" s="39"/>
      <c r="J119" s="39"/>
      <c r="K119" s="39"/>
      <c r="L119" s="39"/>
      <c r="M119" s="62"/>
      <c r="S119" s="37"/>
      <c r="T119" s="37"/>
      <c r="U119" s="37"/>
      <c r="V119" s="37"/>
      <c r="W119" s="37"/>
      <c r="X119" s="37"/>
      <c r="Y119" s="37"/>
      <c r="Z119" s="37"/>
      <c r="AA119" s="37"/>
      <c r="AB119" s="37"/>
      <c r="AC119" s="37"/>
      <c r="AD119" s="37"/>
      <c r="AE119" s="37"/>
    </row>
    <row r="120" s="11" customFormat="1" ht="29.28" customHeight="1">
      <c r="A120" s="204"/>
      <c r="B120" s="205"/>
      <c r="C120" s="206" t="s">
        <v>174</v>
      </c>
      <c r="D120" s="207" t="s">
        <v>63</v>
      </c>
      <c r="E120" s="207" t="s">
        <v>59</v>
      </c>
      <c r="F120" s="207" t="s">
        <v>60</v>
      </c>
      <c r="G120" s="207" t="s">
        <v>175</v>
      </c>
      <c r="H120" s="207" t="s">
        <v>176</v>
      </c>
      <c r="I120" s="207" t="s">
        <v>177</v>
      </c>
      <c r="J120" s="207" t="s">
        <v>178</v>
      </c>
      <c r="K120" s="207" t="s">
        <v>160</v>
      </c>
      <c r="L120" s="208" t="s">
        <v>179</v>
      </c>
      <c r="M120" s="209"/>
      <c r="N120" s="99" t="s">
        <v>1</v>
      </c>
      <c r="O120" s="100" t="s">
        <v>42</v>
      </c>
      <c r="P120" s="100" t="s">
        <v>180</v>
      </c>
      <c r="Q120" s="100" t="s">
        <v>181</v>
      </c>
      <c r="R120" s="100" t="s">
        <v>182</v>
      </c>
      <c r="S120" s="100" t="s">
        <v>183</v>
      </c>
      <c r="T120" s="100" t="s">
        <v>184</v>
      </c>
      <c r="U120" s="100" t="s">
        <v>185</v>
      </c>
      <c r="V120" s="100" t="s">
        <v>186</v>
      </c>
      <c r="W120" s="100" t="s">
        <v>187</v>
      </c>
      <c r="X120" s="101" t="s">
        <v>188</v>
      </c>
      <c r="Y120" s="204"/>
      <c r="Z120" s="204"/>
      <c r="AA120" s="204"/>
      <c r="AB120" s="204"/>
      <c r="AC120" s="204"/>
      <c r="AD120" s="204"/>
      <c r="AE120" s="204"/>
    </row>
    <row r="121" s="2" customFormat="1" ht="22.8" customHeight="1">
      <c r="A121" s="37"/>
      <c r="B121" s="38"/>
      <c r="C121" s="106" t="s">
        <v>189</v>
      </c>
      <c r="D121" s="39"/>
      <c r="E121" s="39"/>
      <c r="F121" s="39"/>
      <c r="G121" s="39"/>
      <c r="H121" s="39"/>
      <c r="I121" s="39"/>
      <c r="J121" s="39"/>
      <c r="K121" s="210">
        <f>BK121</f>
        <v>0</v>
      </c>
      <c r="L121" s="39"/>
      <c r="M121" s="43"/>
      <c r="N121" s="102"/>
      <c r="O121" s="211"/>
      <c r="P121" s="103"/>
      <c r="Q121" s="212">
        <f>Q122+Q147</f>
        <v>0</v>
      </c>
      <c r="R121" s="212">
        <f>R122+R147</f>
        <v>0</v>
      </c>
      <c r="S121" s="103"/>
      <c r="T121" s="213">
        <f>T122+T147</f>
        <v>0</v>
      </c>
      <c r="U121" s="103"/>
      <c r="V121" s="213">
        <f>V122+V147</f>
        <v>1.2932557199999999</v>
      </c>
      <c r="W121" s="103"/>
      <c r="X121" s="214">
        <f>X122+X147</f>
        <v>0</v>
      </c>
      <c r="Y121" s="37"/>
      <c r="Z121" s="37"/>
      <c r="AA121" s="37"/>
      <c r="AB121" s="37"/>
      <c r="AC121" s="37"/>
      <c r="AD121" s="37"/>
      <c r="AE121" s="37"/>
      <c r="AT121" s="16" t="s">
        <v>79</v>
      </c>
      <c r="AU121" s="16" t="s">
        <v>162</v>
      </c>
      <c r="BK121" s="215">
        <f>BK122+BK147</f>
        <v>0</v>
      </c>
    </row>
    <row r="122" s="12" customFormat="1" ht="25.92" customHeight="1">
      <c r="A122" s="12"/>
      <c r="B122" s="216"/>
      <c r="C122" s="217"/>
      <c r="D122" s="218" t="s">
        <v>79</v>
      </c>
      <c r="E122" s="219" t="s">
        <v>190</v>
      </c>
      <c r="F122" s="219" t="s">
        <v>191</v>
      </c>
      <c r="G122" s="217"/>
      <c r="H122" s="217"/>
      <c r="I122" s="220"/>
      <c r="J122" s="220"/>
      <c r="K122" s="221">
        <f>BK122</f>
        <v>0</v>
      </c>
      <c r="L122" s="217"/>
      <c r="M122" s="222"/>
      <c r="N122" s="223"/>
      <c r="O122" s="224"/>
      <c r="P122" s="224"/>
      <c r="Q122" s="225">
        <f>Q123+Q131+Q140</f>
        <v>0</v>
      </c>
      <c r="R122" s="225">
        <f>R123+R131+R140</f>
        <v>0</v>
      </c>
      <c r="S122" s="224"/>
      <c r="T122" s="226">
        <f>T123+T131+T140</f>
        <v>0</v>
      </c>
      <c r="U122" s="224"/>
      <c r="V122" s="226">
        <f>V123+V131+V140</f>
        <v>1.2932557199999999</v>
      </c>
      <c r="W122" s="224"/>
      <c r="X122" s="227">
        <f>X123+X131+X140</f>
        <v>0</v>
      </c>
      <c r="Y122" s="12"/>
      <c r="Z122" s="12"/>
      <c r="AA122" s="12"/>
      <c r="AB122" s="12"/>
      <c r="AC122" s="12"/>
      <c r="AD122" s="12"/>
      <c r="AE122" s="12"/>
      <c r="AR122" s="228" t="s">
        <v>88</v>
      </c>
      <c r="AT122" s="229" t="s">
        <v>79</v>
      </c>
      <c r="AU122" s="229" t="s">
        <v>80</v>
      </c>
      <c r="AY122" s="228" t="s">
        <v>192</v>
      </c>
      <c r="BK122" s="230">
        <f>BK123+BK131+BK140</f>
        <v>0</v>
      </c>
    </row>
    <row r="123" s="12" customFormat="1" ht="22.8" customHeight="1">
      <c r="A123" s="12"/>
      <c r="B123" s="216"/>
      <c r="C123" s="217"/>
      <c r="D123" s="218" t="s">
        <v>79</v>
      </c>
      <c r="E123" s="231" t="s">
        <v>88</v>
      </c>
      <c r="F123" s="231" t="s">
        <v>193</v>
      </c>
      <c r="G123" s="217"/>
      <c r="H123" s="217"/>
      <c r="I123" s="220"/>
      <c r="J123" s="220"/>
      <c r="K123" s="232">
        <f>BK123</f>
        <v>0</v>
      </c>
      <c r="L123" s="217"/>
      <c r="M123" s="222"/>
      <c r="N123" s="223"/>
      <c r="O123" s="224"/>
      <c r="P123" s="224"/>
      <c r="Q123" s="225">
        <f>SUM(Q124:Q130)</f>
        <v>0</v>
      </c>
      <c r="R123" s="225">
        <f>SUM(R124:R130)</f>
        <v>0</v>
      </c>
      <c r="S123" s="224"/>
      <c r="T123" s="226">
        <f>SUM(T124:T130)</f>
        <v>0</v>
      </c>
      <c r="U123" s="224"/>
      <c r="V123" s="226">
        <f>SUM(V124:V130)</f>
        <v>0</v>
      </c>
      <c r="W123" s="224"/>
      <c r="X123" s="227">
        <f>SUM(X124:X130)</f>
        <v>0</v>
      </c>
      <c r="Y123" s="12"/>
      <c r="Z123" s="12"/>
      <c r="AA123" s="12"/>
      <c r="AB123" s="12"/>
      <c r="AC123" s="12"/>
      <c r="AD123" s="12"/>
      <c r="AE123" s="12"/>
      <c r="AR123" s="228" t="s">
        <v>88</v>
      </c>
      <c r="AT123" s="229" t="s">
        <v>79</v>
      </c>
      <c r="AU123" s="229" t="s">
        <v>88</v>
      </c>
      <c r="AY123" s="228" t="s">
        <v>192</v>
      </c>
      <c r="BK123" s="230">
        <f>SUM(BK124:BK130)</f>
        <v>0</v>
      </c>
    </row>
    <row r="124" s="2" customFormat="1" ht="24.15" customHeight="1">
      <c r="A124" s="37"/>
      <c r="B124" s="38"/>
      <c r="C124" s="233" t="s">
        <v>88</v>
      </c>
      <c r="D124" s="233" t="s">
        <v>194</v>
      </c>
      <c r="E124" s="234" t="s">
        <v>195</v>
      </c>
      <c r="F124" s="235" t="s">
        <v>196</v>
      </c>
      <c r="G124" s="236" t="s">
        <v>197</v>
      </c>
      <c r="H124" s="237">
        <v>0.89100000000000001</v>
      </c>
      <c r="I124" s="238"/>
      <c r="J124" s="238"/>
      <c r="K124" s="239">
        <f>ROUND(P124*H124,2)</f>
        <v>0</v>
      </c>
      <c r="L124" s="235" t="s">
        <v>198</v>
      </c>
      <c r="M124" s="43"/>
      <c r="N124" s="240" t="s">
        <v>1</v>
      </c>
      <c r="O124" s="241" t="s">
        <v>43</v>
      </c>
      <c r="P124" s="242">
        <f>I124+J124</f>
        <v>0</v>
      </c>
      <c r="Q124" s="242">
        <f>ROUND(I124*H124,2)</f>
        <v>0</v>
      </c>
      <c r="R124" s="242">
        <f>ROUND(J124*H124,2)</f>
        <v>0</v>
      </c>
      <c r="S124" s="90"/>
      <c r="T124" s="243">
        <f>S124*H124</f>
        <v>0</v>
      </c>
      <c r="U124" s="243">
        <v>0</v>
      </c>
      <c r="V124" s="243">
        <f>U124*H124</f>
        <v>0</v>
      </c>
      <c r="W124" s="243">
        <v>0</v>
      </c>
      <c r="X124" s="244">
        <f>W124*H124</f>
        <v>0</v>
      </c>
      <c r="Y124" s="37"/>
      <c r="Z124" s="37"/>
      <c r="AA124" s="37"/>
      <c r="AB124" s="37"/>
      <c r="AC124" s="37"/>
      <c r="AD124" s="37"/>
      <c r="AE124" s="37"/>
      <c r="AR124" s="245" t="s">
        <v>199</v>
      </c>
      <c r="AT124" s="245" t="s">
        <v>194</v>
      </c>
      <c r="AU124" s="245" t="s">
        <v>90</v>
      </c>
      <c r="AY124" s="16" t="s">
        <v>192</v>
      </c>
      <c r="BE124" s="246">
        <f>IF(O124="základní",K124,0)</f>
        <v>0</v>
      </c>
      <c r="BF124" s="246">
        <f>IF(O124="snížená",K124,0)</f>
        <v>0</v>
      </c>
      <c r="BG124" s="246">
        <f>IF(O124="zákl. přenesená",K124,0)</f>
        <v>0</v>
      </c>
      <c r="BH124" s="246">
        <f>IF(O124="sníž. přenesená",K124,0)</f>
        <v>0</v>
      </c>
      <c r="BI124" s="246">
        <f>IF(O124="nulová",K124,0)</f>
        <v>0</v>
      </c>
      <c r="BJ124" s="16" t="s">
        <v>88</v>
      </c>
      <c r="BK124" s="246">
        <f>ROUND(P124*H124,2)</f>
        <v>0</v>
      </c>
      <c r="BL124" s="16" t="s">
        <v>199</v>
      </c>
      <c r="BM124" s="245" t="s">
        <v>729</v>
      </c>
    </row>
    <row r="125" s="2" customFormat="1">
      <c r="A125" s="37"/>
      <c r="B125" s="38"/>
      <c r="C125" s="39"/>
      <c r="D125" s="247" t="s">
        <v>201</v>
      </c>
      <c r="E125" s="39"/>
      <c r="F125" s="248" t="s">
        <v>202</v>
      </c>
      <c r="G125" s="39"/>
      <c r="H125" s="39"/>
      <c r="I125" s="249"/>
      <c r="J125" s="249"/>
      <c r="K125" s="39"/>
      <c r="L125" s="39"/>
      <c r="M125" s="43"/>
      <c r="N125" s="250"/>
      <c r="O125" s="251"/>
      <c r="P125" s="90"/>
      <c r="Q125" s="90"/>
      <c r="R125" s="90"/>
      <c r="S125" s="90"/>
      <c r="T125" s="90"/>
      <c r="U125" s="90"/>
      <c r="V125" s="90"/>
      <c r="W125" s="90"/>
      <c r="X125" s="91"/>
      <c r="Y125" s="37"/>
      <c r="Z125" s="37"/>
      <c r="AA125" s="37"/>
      <c r="AB125" s="37"/>
      <c r="AC125" s="37"/>
      <c r="AD125" s="37"/>
      <c r="AE125" s="37"/>
      <c r="AT125" s="16" t="s">
        <v>201</v>
      </c>
      <c r="AU125" s="16" t="s">
        <v>90</v>
      </c>
    </row>
    <row r="126" s="2" customFormat="1">
      <c r="A126" s="37"/>
      <c r="B126" s="38"/>
      <c r="C126" s="39"/>
      <c r="D126" s="252" t="s">
        <v>203</v>
      </c>
      <c r="E126" s="39"/>
      <c r="F126" s="253" t="s">
        <v>204</v>
      </c>
      <c r="G126" s="39"/>
      <c r="H126" s="39"/>
      <c r="I126" s="249"/>
      <c r="J126" s="249"/>
      <c r="K126" s="39"/>
      <c r="L126" s="39"/>
      <c r="M126" s="43"/>
      <c r="N126" s="250"/>
      <c r="O126" s="251"/>
      <c r="P126" s="90"/>
      <c r="Q126" s="90"/>
      <c r="R126" s="90"/>
      <c r="S126" s="90"/>
      <c r="T126" s="90"/>
      <c r="U126" s="90"/>
      <c r="V126" s="90"/>
      <c r="W126" s="90"/>
      <c r="X126" s="91"/>
      <c r="Y126" s="37"/>
      <c r="Z126" s="37"/>
      <c r="AA126" s="37"/>
      <c r="AB126" s="37"/>
      <c r="AC126" s="37"/>
      <c r="AD126" s="37"/>
      <c r="AE126" s="37"/>
      <c r="AT126" s="16" t="s">
        <v>203</v>
      </c>
      <c r="AU126" s="16" t="s">
        <v>90</v>
      </c>
    </row>
    <row r="127" s="13" customFormat="1">
      <c r="A127" s="13"/>
      <c r="B127" s="254"/>
      <c r="C127" s="255"/>
      <c r="D127" s="252" t="s">
        <v>205</v>
      </c>
      <c r="E127" s="256" t="s">
        <v>1</v>
      </c>
      <c r="F127" s="257" t="s">
        <v>730</v>
      </c>
      <c r="G127" s="255"/>
      <c r="H127" s="258">
        <v>0.89100000000000001</v>
      </c>
      <c r="I127" s="259"/>
      <c r="J127" s="259"/>
      <c r="K127" s="255"/>
      <c r="L127" s="255"/>
      <c r="M127" s="260"/>
      <c r="N127" s="261"/>
      <c r="O127" s="262"/>
      <c r="P127" s="262"/>
      <c r="Q127" s="262"/>
      <c r="R127" s="262"/>
      <c r="S127" s="262"/>
      <c r="T127" s="262"/>
      <c r="U127" s="262"/>
      <c r="V127" s="262"/>
      <c r="W127" s="262"/>
      <c r="X127" s="263"/>
      <c r="Y127" s="13"/>
      <c r="Z127" s="13"/>
      <c r="AA127" s="13"/>
      <c r="AB127" s="13"/>
      <c r="AC127" s="13"/>
      <c r="AD127" s="13"/>
      <c r="AE127" s="13"/>
      <c r="AT127" s="264" t="s">
        <v>205</v>
      </c>
      <c r="AU127" s="264" t="s">
        <v>90</v>
      </c>
      <c r="AV127" s="13" t="s">
        <v>90</v>
      </c>
      <c r="AW127" s="13" t="s">
        <v>5</v>
      </c>
      <c r="AX127" s="13" t="s">
        <v>88</v>
      </c>
      <c r="AY127" s="264" t="s">
        <v>192</v>
      </c>
    </row>
    <row r="128" s="2" customFormat="1" ht="62.7" customHeight="1">
      <c r="A128" s="37"/>
      <c r="B128" s="38"/>
      <c r="C128" s="233" t="s">
        <v>90</v>
      </c>
      <c r="D128" s="233" t="s">
        <v>194</v>
      </c>
      <c r="E128" s="234" t="s">
        <v>586</v>
      </c>
      <c r="F128" s="235" t="s">
        <v>587</v>
      </c>
      <c r="G128" s="236" t="s">
        <v>197</v>
      </c>
      <c r="H128" s="237">
        <v>0.89100000000000001</v>
      </c>
      <c r="I128" s="238"/>
      <c r="J128" s="238"/>
      <c r="K128" s="239">
        <f>ROUND(P128*H128,2)</f>
        <v>0</v>
      </c>
      <c r="L128" s="235" t="s">
        <v>198</v>
      </c>
      <c r="M128" s="43"/>
      <c r="N128" s="240" t="s">
        <v>1</v>
      </c>
      <c r="O128" s="241" t="s">
        <v>43</v>
      </c>
      <c r="P128" s="242">
        <f>I128+J128</f>
        <v>0</v>
      </c>
      <c r="Q128" s="242">
        <f>ROUND(I128*H128,2)</f>
        <v>0</v>
      </c>
      <c r="R128" s="242">
        <f>ROUND(J128*H128,2)</f>
        <v>0</v>
      </c>
      <c r="S128" s="90"/>
      <c r="T128" s="243">
        <f>S128*H128</f>
        <v>0</v>
      </c>
      <c r="U128" s="243">
        <v>0</v>
      </c>
      <c r="V128" s="243">
        <f>U128*H128</f>
        <v>0</v>
      </c>
      <c r="W128" s="243">
        <v>0</v>
      </c>
      <c r="X128" s="244">
        <f>W128*H128</f>
        <v>0</v>
      </c>
      <c r="Y128" s="37"/>
      <c r="Z128" s="37"/>
      <c r="AA128" s="37"/>
      <c r="AB128" s="37"/>
      <c r="AC128" s="37"/>
      <c r="AD128" s="37"/>
      <c r="AE128" s="37"/>
      <c r="AR128" s="245" t="s">
        <v>199</v>
      </c>
      <c r="AT128" s="245" t="s">
        <v>194</v>
      </c>
      <c r="AU128" s="245" t="s">
        <v>90</v>
      </c>
      <c r="AY128" s="16" t="s">
        <v>192</v>
      </c>
      <c r="BE128" s="246">
        <f>IF(O128="základní",K128,0)</f>
        <v>0</v>
      </c>
      <c r="BF128" s="246">
        <f>IF(O128="snížená",K128,0)</f>
        <v>0</v>
      </c>
      <c r="BG128" s="246">
        <f>IF(O128="zákl. přenesená",K128,0)</f>
        <v>0</v>
      </c>
      <c r="BH128" s="246">
        <f>IF(O128="sníž. přenesená",K128,0)</f>
        <v>0</v>
      </c>
      <c r="BI128" s="246">
        <f>IF(O128="nulová",K128,0)</f>
        <v>0</v>
      </c>
      <c r="BJ128" s="16" t="s">
        <v>88</v>
      </c>
      <c r="BK128" s="246">
        <f>ROUND(P128*H128,2)</f>
        <v>0</v>
      </c>
      <c r="BL128" s="16" t="s">
        <v>199</v>
      </c>
      <c r="BM128" s="245" t="s">
        <v>731</v>
      </c>
    </row>
    <row r="129" s="2" customFormat="1">
      <c r="A129" s="37"/>
      <c r="B129" s="38"/>
      <c r="C129" s="39"/>
      <c r="D129" s="247" t="s">
        <v>201</v>
      </c>
      <c r="E129" s="39"/>
      <c r="F129" s="248" t="s">
        <v>665</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201</v>
      </c>
      <c r="AU129" s="16" t="s">
        <v>90</v>
      </c>
    </row>
    <row r="130" s="2" customFormat="1">
      <c r="A130" s="37"/>
      <c r="B130" s="38"/>
      <c r="C130" s="39"/>
      <c r="D130" s="252" t="s">
        <v>203</v>
      </c>
      <c r="E130" s="39"/>
      <c r="F130" s="253" t="s">
        <v>214</v>
      </c>
      <c r="G130" s="39"/>
      <c r="H130" s="39"/>
      <c r="I130" s="249"/>
      <c r="J130" s="249"/>
      <c r="K130" s="39"/>
      <c r="L130" s="39"/>
      <c r="M130" s="43"/>
      <c r="N130" s="250"/>
      <c r="O130" s="251"/>
      <c r="P130" s="90"/>
      <c r="Q130" s="90"/>
      <c r="R130" s="90"/>
      <c r="S130" s="90"/>
      <c r="T130" s="90"/>
      <c r="U130" s="90"/>
      <c r="V130" s="90"/>
      <c r="W130" s="90"/>
      <c r="X130" s="91"/>
      <c r="Y130" s="37"/>
      <c r="Z130" s="37"/>
      <c r="AA130" s="37"/>
      <c r="AB130" s="37"/>
      <c r="AC130" s="37"/>
      <c r="AD130" s="37"/>
      <c r="AE130" s="37"/>
      <c r="AT130" s="16" t="s">
        <v>203</v>
      </c>
      <c r="AU130" s="16" t="s">
        <v>90</v>
      </c>
    </row>
    <row r="131" s="12" customFormat="1" ht="22.8" customHeight="1">
      <c r="A131" s="12"/>
      <c r="B131" s="216"/>
      <c r="C131" s="217"/>
      <c r="D131" s="218" t="s">
        <v>79</v>
      </c>
      <c r="E131" s="231" t="s">
        <v>90</v>
      </c>
      <c r="F131" s="231" t="s">
        <v>215</v>
      </c>
      <c r="G131" s="217"/>
      <c r="H131" s="217"/>
      <c r="I131" s="220"/>
      <c r="J131" s="220"/>
      <c r="K131" s="232">
        <f>BK131</f>
        <v>0</v>
      </c>
      <c r="L131" s="217"/>
      <c r="M131" s="222"/>
      <c r="N131" s="223"/>
      <c r="O131" s="224"/>
      <c r="P131" s="224"/>
      <c r="Q131" s="225">
        <f>SUM(Q132:Q139)</f>
        <v>0</v>
      </c>
      <c r="R131" s="225">
        <f>SUM(R132:R139)</f>
        <v>0</v>
      </c>
      <c r="S131" s="224"/>
      <c r="T131" s="226">
        <f>SUM(T132:T139)</f>
        <v>0</v>
      </c>
      <c r="U131" s="224"/>
      <c r="V131" s="226">
        <f>SUM(V132:V139)</f>
        <v>1.2932557199999999</v>
      </c>
      <c r="W131" s="224"/>
      <c r="X131" s="227">
        <f>SUM(X132:X139)</f>
        <v>0</v>
      </c>
      <c r="Y131" s="12"/>
      <c r="Z131" s="12"/>
      <c r="AA131" s="12"/>
      <c r="AB131" s="12"/>
      <c r="AC131" s="12"/>
      <c r="AD131" s="12"/>
      <c r="AE131" s="12"/>
      <c r="AR131" s="228" t="s">
        <v>88</v>
      </c>
      <c r="AT131" s="229" t="s">
        <v>79</v>
      </c>
      <c r="AU131" s="229" t="s">
        <v>88</v>
      </c>
      <c r="AY131" s="228" t="s">
        <v>192</v>
      </c>
      <c r="BK131" s="230">
        <f>SUM(BK132:BK139)</f>
        <v>0</v>
      </c>
    </row>
    <row r="132" s="2" customFormat="1" ht="37.8" customHeight="1">
      <c r="A132" s="37"/>
      <c r="B132" s="38"/>
      <c r="C132" s="233" t="s">
        <v>103</v>
      </c>
      <c r="D132" s="233" t="s">
        <v>194</v>
      </c>
      <c r="E132" s="234" t="s">
        <v>216</v>
      </c>
      <c r="F132" s="235" t="s">
        <v>217</v>
      </c>
      <c r="G132" s="236" t="s">
        <v>197</v>
      </c>
      <c r="H132" s="237">
        <v>0.081000000000000003</v>
      </c>
      <c r="I132" s="238"/>
      <c r="J132" s="238"/>
      <c r="K132" s="239">
        <f>ROUND(P132*H132,2)</f>
        <v>0</v>
      </c>
      <c r="L132" s="235" t="s">
        <v>198</v>
      </c>
      <c r="M132" s="43"/>
      <c r="N132" s="240" t="s">
        <v>1</v>
      </c>
      <c r="O132" s="241" t="s">
        <v>43</v>
      </c>
      <c r="P132" s="242">
        <f>I132+J132</f>
        <v>0</v>
      </c>
      <c r="Q132" s="242">
        <f>ROUND(I132*H132,2)</f>
        <v>0</v>
      </c>
      <c r="R132" s="242">
        <f>ROUND(J132*H132,2)</f>
        <v>0</v>
      </c>
      <c r="S132" s="90"/>
      <c r="T132" s="243">
        <f>S132*H132</f>
        <v>0</v>
      </c>
      <c r="U132" s="243">
        <v>2.1600000000000001</v>
      </c>
      <c r="V132" s="243">
        <f>U132*H132</f>
        <v>0.17496</v>
      </c>
      <c r="W132" s="243">
        <v>0</v>
      </c>
      <c r="X132" s="244">
        <f>W132*H132</f>
        <v>0</v>
      </c>
      <c r="Y132" s="37"/>
      <c r="Z132" s="37"/>
      <c r="AA132" s="37"/>
      <c r="AB132" s="37"/>
      <c r="AC132" s="37"/>
      <c r="AD132" s="37"/>
      <c r="AE132" s="37"/>
      <c r="AR132" s="245" t="s">
        <v>199</v>
      </c>
      <c r="AT132" s="245" t="s">
        <v>194</v>
      </c>
      <c r="AU132" s="245" t="s">
        <v>90</v>
      </c>
      <c r="AY132" s="16" t="s">
        <v>192</v>
      </c>
      <c r="BE132" s="246">
        <f>IF(O132="základní",K132,0)</f>
        <v>0</v>
      </c>
      <c r="BF132" s="246">
        <f>IF(O132="snížená",K132,0)</f>
        <v>0</v>
      </c>
      <c r="BG132" s="246">
        <f>IF(O132="zákl. přenesená",K132,0)</f>
        <v>0</v>
      </c>
      <c r="BH132" s="246">
        <f>IF(O132="sníž. přenesená",K132,0)</f>
        <v>0</v>
      </c>
      <c r="BI132" s="246">
        <f>IF(O132="nulová",K132,0)</f>
        <v>0</v>
      </c>
      <c r="BJ132" s="16" t="s">
        <v>88</v>
      </c>
      <c r="BK132" s="246">
        <f>ROUND(P132*H132,2)</f>
        <v>0</v>
      </c>
      <c r="BL132" s="16" t="s">
        <v>199</v>
      </c>
      <c r="BM132" s="245" t="s">
        <v>732</v>
      </c>
    </row>
    <row r="133" s="2" customFormat="1">
      <c r="A133" s="37"/>
      <c r="B133" s="38"/>
      <c r="C133" s="39"/>
      <c r="D133" s="247" t="s">
        <v>201</v>
      </c>
      <c r="E133" s="39"/>
      <c r="F133" s="248" t="s">
        <v>219</v>
      </c>
      <c r="G133" s="39"/>
      <c r="H133" s="39"/>
      <c r="I133" s="249"/>
      <c r="J133" s="249"/>
      <c r="K133" s="39"/>
      <c r="L133" s="39"/>
      <c r="M133" s="43"/>
      <c r="N133" s="250"/>
      <c r="O133" s="251"/>
      <c r="P133" s="90"/>
      <c r="Q133" s="90"/>
      <c r="R133" s="90"/>
      <c r="S133" s="90"/>
      <c r="T133" s="90"/>
      <c r="U133" s="90"/>
      <c r="V133" s="90"/>
      <c r="W133" s="90"/>
      <c r="X133" s="91"/>
      <c r="Y133" s="37"/>
      <c r="Z133" s="37"/>
      <c r="AA133" s="37"/>
      <c r="AB133" s="37"/>
      <c r="AC133" s="37"/>
      <c r="AD133" s="37"/>
      <c r="AE133" s="37"/>
      <c r="AT133" s="16" t="s">
        <v>201</v>
      </c>
      <c r="AU133" s="16" t="s">
        <v>90</v>
      </c>
    </row>
    <row r="134" s="2" customFormat="1">
      <c r="A134" s="37"/>
      <c r="B134" s="38"/>
      <c r="C134" s="39"/>
      <c r="D134" s="252" t="s">
        <v>203</v>
      </c>
      <c r="E134" s="39"/>
      <c r="F134" s="253" t="s">
        <v>220</v>
      </c>
      <c r="G134" s="39"/>
      <c r="H134" s="39"/>
      <c r="I134" s="249"/>
      <c r="J134" s="249"/>
      <c r="K134" s="39"/>
      <c r="L134" s="39"/>
      <c r="M134" s="43"/>
      <c r="N134" s="250"/>
      <c r="O134" s="251"/>
      <c r="P134" s="90"/>
      <c r="Q134" s="90"/>
      <c r="R134" s="90"/>
      <c r="S134" s="90"/>
      <c r="T134" s="90"/>
      <c r="U134" s="90"/>
      <c r="V134" s="90"/>
      <c r="W134" s="90"/>
      <c r="X134" s="91"/>
      <c r="Y134" s="37"/>
      <c r="Z134" s="37"/>
      <c r="AA134" s="37"/>
      <c r="AB134" s="37"/>
      <c r="AC134" s="37"/>
      <c r="AD134" s="37"/>
      <c r="AE134" s="37"/>
      <c r="AT134" s="16" t="s">
        <v>203</v>
      </c>
      <c r="AU134" s="16" t="s">
        <v>90</v>
      </c>
    </row>
    <row r="135" s="13" customFormat="1">
      <c r="A135" s="13"/>
      <c r="B135" s="254"/>
      <c r="C135" s="255"/>
      <c r="D135" s="252" t="s">
        <v>205</v>
      </c>
      <c r="E135" s="256" t="s">
        <v>1</v>
      </c>
      <c r="F135" s="257" t="s">
        <v>733</v>
      </c>
      <c r="G135" s="255"/>
      <c r="H135" s="258">
        <v>0.081000000000000003</v>
      </c>
      <c r="I135" s="259"/>
      <c r="J135" s="259"/>
      <c r="K135" s="255"/>
      <c r="L135" s="255"/>
      <c r="M135" s="260"/>
      <c r="N135" s="261"/>
      <c r="O135" s="262"/>
      <c r="P135" s="262"/>
      <c r="Q135" s="262"/>
      <c r="R135" s="262"/>
      <c r="S135" s="262"/>
      <c r="T135" s="262"/>
      <c r="U135" s="262"/>
      <c r="V135" s="262"/>
      <c r="W135" s="262"/>
      <c r="X135" s="263"/>
      <c r="Y135" s="13"/>
      <c r="Z135" s="13"/>
      <c r="AA135" s="13"/>
      <c r="AB135" s="13"/>
      <c r="AC135" s="13"/>
      <c r="AD135" s="13"/>
      <c r="AE135" s="13"/>
      <c r="AT135" s="264" t="s">
        <v>205</v>
      </c>
      <c r="AU135" s="264" t="s">
        <v>90</v>
      </c>
      <c r="AV135" s="13" t="s">
        <v>90</v>
      </c>
      <c r="AW135" s="13" t="s">
        <v>5</v>
      </c>
      <c r="AX135" s="13" t="s">
        <v>88</v>
      </c>
      <c r="AY135" s="264" t="s">
        <v>192</v>
      </c>
    </row>
    <row r="136" s="2" customFormat="1" ht="24.15" customHeight="1">
      <c r="A136" s="37"/>
      <c r="B136" s="38"/>
      <c r="C136" s="233" t="s">
        <v>199</v>
      </c>
      <c r="D136" s="233" t="s">
        <v>194</v>
      </c>
      <c r="E136" s="234" t="s">
        <v>248</v>
      </c>
      <c r="F136" s="235" t="s">
        <v>249</v>
      </c>
      <c r="G136" s="236" t="s">
        <v>197</v>
      </c>
      <c r="H136" s="237">
        <v>0.48599999999999999</v>
      </c>
      <c r="I136" s="238"/>
      <c r="J136" s="238"/>
      <c r="K136" s="239">
        <f>ROUND(P136*H136,2)</f>
        <v>0</v>
      </c>
      <c r="L136" s="235" t="s">
        <v>198</v>
      </c>
      <c r="M136" s="43"/>
      <c r="N136" s="240" t="s">
        <v>1</v>
      </c>
      <c r="O136" s="241" t="s">
        <v>43</v>
      </c>
      <c r="P136" s="242">
        <f>I136+J136</f>
        <v>0</v>
      </c>
      <c r="Q136" s="242">
        <f>ROUND(I136*H136,2)</f>
        <v>0</v>
      </c>
      <c r="R136" s="242">
        <f>ROUND(J136*H136,2)</f>
        <v>0</v>
      </c>
      <c r="S136" s="90"/>
      <c r="T136" s="243">
        <f>S136*H136</f>
        <v>0</v>
      </c>
      <c r="U136" s="243">
        <v>2.3010199999999998</v>
      </c>
      <c r="V136" s="243">
        <f>U136*H136</f>
        <v>1.1182957199999999</v>
      </c>
      <c r="W136" s="243">
        <v>0</v>
      </c>
      <c r="X136" s="244">
        <f>W136*H136</f>
        <v>0</v>
      </c>
      <c r="Y136" s="37"/>
      <c r="Z136" s="37"/>
      <c r="AA136" s="37"/>
      <c r="AB136" s="37"/>
      <c r="AC136" s="37"/>
      <c r="AD136" s="37"/>
      <c r="AE136" s="37"/>
      <c r="AR136" s="245" t="s">
        <v>199</v>
      </c>
      <c r="AT136" s="245" t="s">
        <v>194</v>
      </c>
      <c r="AU136" s="245" t="s">
        <v>90</v>
      </c>
      <c r="AY136" s="16" t="s">
        <v>192</v>
      </c>
      <c r="BE136" s="246">
        <f>IF(O136="základní",K136,0)</f>
        <v>0</v>
      </c>
      <c r="BF136" s="246">
        <f>IF(O136="snížená",K136,0)</f>
        <v>0</v>
      </c>
      <c r="BG136" s="246">
        <f>IF(O136="zákl. přenesená",K136,0)</f>
        <v>0</v>
      </c>
      <c r="BH136" s="246">
        <f>IF(O136="sníž. přenesená",K136,0)</f>
        <v>0</v>
      </c>
      <c r="BI136" s="246">
        <f>IF(O136="nulová",K136,0)</f>
        <v>0</v>
      </c>
      <c r="BJ136" s="16" t="s">
        <v>88</v>
      </c>
      <c r="BK136" s="246">
        <f>ROUND(P136*H136,2)</f>
        <v>0</v>
      </c>
      <c r="BL136" s="16" t="s">
        <v>199</v>
      </c>
      <c r="BM136" s="245" t="s">
        <v>734</v>
      </c>
    </row>
    <row r="137" s="2" customFormat="1">
      <c r="A137" s="37"/>
      <c r="B137" s="38"/>
      <c r="C137" s="39"/>
      <c r="D137" s="247" t="s">
        <v>201</v>
      </c>
      <c r="E137" s="39"/>
      <c r="F137" s="248" t="s">
        <v>251</v>
      </c>
      <c r="G137" s="39"/>
      <c r="H137" s="39"/>
      <c r="I137" s="249"/>
      <c r="J137" s="249"/>
      <c r="K137" s="39"/>
      <c r="L137" s="39"/>
      <c r="M137" s="43"/>
      <c r="N137" s="250"/>
      <c r="O137" s="251"/>
      <c r="P137" s="90"/>
      <c r="Q137" s="90"/>
      <c r="R137" s="90"/>
      <c r="S137" s="90"/>
      <c r="T137" s="90"/>
      <c r="U137" s="90"/>
      <c r="V137" s="90"/>
      <c r="W137" s="90"/>
      <c r="X137" s="91"/>
      <c r="Y137" s="37"/>
      <c r="Z137" s="37"/>
      <c r="AA137" s="37"/>
      <c r="AB137" s="37"/>
      <c r="AC137" s="37"/>
      <c r="AD137" s="37"/>
      <c r="AE137" s="37"/>
      <c r="AT137" s="16" t="s">
        <v>201</v>
      </c>
      <c r="AU137" s="16" t="s">
        <v>90</v>
      </c>
    </row>
    <row r="138" s="2" customFormat="1">
      <c r="A138" s="37"/>
      <c r="B138" s="38"/>
      <c r="C138" s="39"/>
      <c r="D138" s="252" t="s">
        <v>203</v>
      </c>
      <c r="E138" s="39"/>
      <c r="F138" s="253" t="s">
        <v>232</v>
      </c>
      <c r="G138" s="39"/>
      <c r="H138" s="39"/>
      <c r="I138" s="249"/>
      <c r="J138" s="249"/>
      <c r="K138" s="39"/>
      <c r="L138" s="39"/>
      <c r="M138" s="43"/>
      <c r="N138" s="250"/>
      <c r="O138" s="251"/>
      <c r="P138" s="90"/>
      <c r="Q138" s="90"/>
      <c r="R138" s="90"/>
      <c r="S138" s="90"/>
      <c r="T138" s="90"/>
      <c r="U138" s="90"/>
      <c r="V138" s="90"/>
      <c r="W138" s="90"/>
      <c r="X138" s="91"/>
      <c r="Y138" s="37"/>
      <c r="Z138" s="37"/>
      <c r="AA138" s="37"/>
      <c r="AB138" s="37"/>
      <c r="AC138" s="37"/>
      <c r="AD138" s="37"/>
      <c r="AE138" s="37"/>
      <c r="AT138" s="16" t="s">
        <v>203</v>
      </c>
      <c r="AU138" s="16" t="s">
        <v>90</v>
      </c>
    </row>
    <row r="139" s="13" customFormat="1">
      <c r="A139" s="13"/>
      <c r="B139" s="254"/>
      <c r="C139" s="255"/>
      <c r="D139" s="252" t="s">
        <v>205</v>
      </c>
      <c r="E139" s="256" t="s">
        <v>1</v>
      </c>
      <c r="F139" s="257" t="s">
        <v>735</v>
      </c>
      <c r="G139" s="255"/>
      <c r="H139" s="258">
        <v>0.48599999999999999</v>
      </c>
      <c r="I139" s="259"/>
      <c r="J139" s="259"/>
      <c r="K139" s="255"/>
      <c r="L139" s="255"/>
      <c r="M139" s="260"/>
      <c r="N139" s="261"/>
      <c r="O139" s="262"/>
      <c r="P139" s="262"/>
      <c r="Q139" s="262"/>
      <c r="R139" s="262"/>
      <c r="S139" s="262"/>
      <c r="T139" s="262"/>
      <c r="U139" s="262"/>
      <c r="V139" s="262"/>
      <c r="W139" s="262"/>
      <c r="X139" s="263"/>
      <c r="Y139" s="13"/>
      <c r="Z139" s="13"/>
      <c r="AA139" s="13"/>
      <c r="AB139" s="13"/>
      <c r="AC139" s="13"/>
      <c r="AD139" s="13"/>
      <c r="AE139" s="13"/>
      <c r="AT139" s="264" t="s">
        <v>205</v>
      </c>
      <c r="AU139" s="264" t="s">
        <v>90</v>
      </c>
      <c r="AV139" s="13" t="s">
        <v>90</v>
      </c>
      <c r="AW139" s="13" t="s">
        <v>5</v>
      </c>
      <c r="AX139" s="13" t="s">
        <v>88</v>
      </c>
      <c r="AY139" s="264" t="s">
        <v>192</v>
      </c>
    </row>
    <row r="140" s="12" customFormat="1" ht="22.8" customHeight="1">
      <c r="A140" s="12"/>
      <c r="B140" s="216"/>
      <c r="C140" s="217"/>
      <c r="D140" s="218" t="s">
        <v>79</v>
      </c>
      <c r="E140" s="231" t="s">
        <v>266</v>
      </c>
      <c r="F140" s="231" t="s">
        <v>267</v>
      </c>
      <c r="G140" s="217"/>
      <c r="H140" s="217"/>
      <c r="I140" s="220"/>
      <c r="J140" s="220"/>
      <c r="K140" s="232">
        <f>BK140</f>
        <v>0</v>
      </c>
      <c r="L140" s="217"/>
      <c r="M140" s="222"/>
      <c r="N140" s="223"/>
      <c r="O140" s="224"/>
      <c r="P140" s="224"/>
      <c r="Q140" s="225">
        <f>SUM(Q141:Q146)</f>
        <v>0</v>
      </c>
      <c r="R140" s="225">
        <f>SUM(R141:R146)</f>
        <v>0</v>
      </c>
      <c r="S140" s="224"/>
      <c r="T140" s="226">
        <f>SUM(T141:T146)</f>
        <v>0</v>
      </c>
      <c r="U140" s="224"/>
      <c r="V140" s="226">
        <f>SUM(V141:V146)</f>
        <v>0</v>
      </c>
      <c r="W140" s="224"/>
      <c r="X140" s="227">
        <f>SUM(X141:X146)</f>
        <v>0</v>
      </c>
      <c r="Y140" s="12"/>
      <c r="Z140" s="12"/>
      <c r="AA140" s="12"/>
      <c r="AB140" s="12"/>
      <c r="AC140" s="12"/>
      <c r="AD140" s="12"/>
      <c r="AE140" s="12"/>
      <c r="AR140" s="228" t="s">
        <v>88</v>
      </c>
      <c r="AT140" s="229" t="s">
        <v>79</v>
      </c>
      <c r="AU140" s="229" t="s">
        <v>88</v>
      </c>
      <c r="AY140" s="228" t="s">
        <v>192</v>
      </c>
      <c r="BK140" s="230">
        <f>SUM(BK141:BK146)</f>
        <v>0</v>
      </c>
    </row>
    <row r="141" s="2" customFormat="1" ht="55.5" customHeight="1">
      <c r="A141" s="37"/>
      <c r="B141" s="38"/>
      <c r="C141" s="233" t="s">
        <v>227</v>
      </c>
      <c r="D141" s="233" t="s">
        <v>194</v>
      </c>
      <c r="E141" s="234" t="s">
        <v>596</v>
      </c>
      <c r="F141" s="235" t="s">
        <v>597</v>
      </c>
      <c r="G141" s="236" t="s">
        <v>271</v>
      </c>
      <c r="H141" s="237">
        <v>1.2929999999999999</v>
      </c>
      <c r="I141" s="238"/>
      <c r="J141" s="238"/>
      <c r="K141" s="239">
        <f>ROUND(P141*H141,2)</f>
        <v>0</v>
      </c>
      <c r="L141" s="235" t="s">
        <v>198</v>
      </c>
      <c r="M141" s="43"/>
      <c r="N141" s="240" t="s">
        <v>1</v>
      </c>
      <c r="O141" s="241" t="s">
        <v>43</v>
      </c>
      <c r="P141" s="242">
        <f>I141+J141</f>
        <v>0</v>
      </c>
      <c r="Q141" s="242">
        <f>ROUND(I141*H141,2)</f>
        <v>0</v>
      </c>
      <c r="R141" s="242">
        <f>ROUND(J141*H141,2)</f>
        <v>0</v>
      </c>
      <c r="S141" s="90"/>
      <c r="T141" s="243">
        <f>S141*H141</f>
        <v>0</v>
      </c>
      <c r="U141" s="243">
        <v>0</v>
      </c>
      <c r="V141" s="243">
        <f>U141*H141</f>
        <v>0</v>
      </c>
      <c r="W141" s="243">
        <v>0</v>
      </c>
      <c r="X141" s="244">
        <f>W141*H141</f>
        <v>0</v>
      </c>
      <c r="Y141" s="37"/>
      <c r="Z141" s="37"/>
      <c r="AA141" s="37"/>
      <c r="AB141" s="37"/>
      <c r="AC141" s="37"/>
      <c r="AD141" s="37"/>
      <c r="AE141" s="37"/>
      <c r="AR141" s="245" t="s">
        <v>199</v>
      </c>
      <c r="AT141" s="245" t="s">
        <v>194</v>
      </c>
      <c r="AU141" s="245" t="s">
        <v>90</v>
      </c>
      <c r="AY141" s="16" t="s">
        <v>192</v>
      </c>
      <c r="BE141" s="246">
        <f>IF(O141="základní",K141,0)</f>
        <v>0</v>
      </c>
      <c r="BF141" s="246">
        <f>IF(O141="snížená",K141,0)</f>
        <v>0</v>
      </c>
      <c r="BG141" s="246">
        <f>IF(O141="zákl. přenesená",K141,0)</f>
        <v>0</v>
      </c>
      <c r="BH141" s="246">
        <f>IF(O141="sníž. přenesená",K141,0)</f>
        <v>0</v>
      </c>
      <c r="BI141" s="246">
        <f>IF(O141="nulová",K141,0)</f>
        <v>0</v>
      </c>
      <c r="BJ141" s="16" t="s">
        <v>88</v>
      </c>
      <c r="BK141" s="246">
        <f>ROUND(P141*H141,2)</f>
        <v>0</v>
      </c>
      <c r="BL141" s="16" t="s">
        <v>199</v>
      </c>
      <c r="BM141" s="245" t="s">
        <v>736</v>
      </c>
    </row>
    <row r="142" s="2" customFormat="1">
      <c r="A142" s="37"/>
      <c r="B142" s="38"/>
      <c r="C142" s="39"/>
      <c r="D142" s="247" t="s">
        <v>201</v>
      </c>
      <c r="E142" s="39"/>
      <c r="F142" s="248" t="s">
        <v>737</v>
      </c>
      <c r="G142" s="39"/>
      <c r="H142" s="39"/>
      <c r="I142" s="249"/>
      <c r="J142" s="249"/>
      <c r="K142" s="39"/>
      <c r="L142" s="39"/>
      <c r="M142" s="43"/>
      <c r="N142" s="250"/>
      <c r="O142" s="251"/>
      <c r="P142" s="90"/>
      <c r="Q142" s="90"/>
      <c r="R142" s="90"/>
      <c r="S142" s="90"/>
      <c r="T142" s="90"/>
      <c r="U142" s="90"/>
      <c r="V142" s="90"/>
      <c r="W142" s="90"/>
      <c r="X142" s="91"/>
      <c r="Y142" s="37"/>
      <c r="Z142" s="37"/>
      <c r="AA142" s="37"/>
      <c r="AB142" s="37"/>
      <c r="AC142" s="37"/>
      <c r="AD142" s="37"/>
      <c r="AE142" s="37"/>
      <c r="AT142" s="16" t="s">
        <v>201</v>
      </c>
      <c r="AU142" s="16" t="s">
        <v>90</v>
      </c>
    </row>
    <row r="143" s="2" customFormat="1">
      <c r="A143" s="37"/>
      <c r="B143" s="38"/>
      <c r="C143" s="39"/>
      <c r="D143" s="252" t="s">
        <v>203</v>
      </c>
      <c r="E143" s="39"/>
      <c r="F143" s="253" t="s">
        <v>600</v>
      </c>
      <c r="G143" s="39"/>
      <c r="H143" s="39"/>
      <c r="I143" s="249"/>
      <c r="J143" s="249"/>
      <c r="K143" s="39"/>
      <c r="L143" s="39"/>
      <c r="M143" s="43"/>
      <c r="N143" s="250"/>
      <c r="O143" s="251"/>
      <c r="P143" s="90"/>
      <c r="Q143" s="90"/>
      <c r="R143" s="90"/>
      <c r="S143" s="90"/>
      <c r="T143" s="90"/>
      <c r="U143" s="90"/>
      <c r="V143" s="90"/>
      <c r="W143" s="90"/>
      <c r="X143" s="91"/>
      <c r="Y143" s="37"/>
      <c r="Z143" s="37"/>
      <c r="AA143" s="37"/>
      <c r="AB143" s="37"/>
      <c r="AC143" s="37"/>
      <c r="AD143" s="37"/>
      <c r="AE143" s="37"/>
      <c r="AT143" s="16" t="s">
        <v>203</v>
      </c>
      <c r="AU143" s="16" t="s">
        <v>90</v>
      </c>
    </row>
    <row r="144" s="2" customFormat="1" ht="66.75" customHeight="1">
      <c r="A144" s="37"/>
      <c r="B144" s="38"/>
      <c r="C144" s="233" t="s">
        <v>234</v>
      </c>
      <c r="D144" s="233" t="s">
        <v>194</v>
      </c>
      <c r="E144" s="234" t="s">
        <v>601</v>
      </c>
      <c r="F144" s="235" t="s">
        <v>602</v>
      </c>
      <c r="G144" s="236" t="s">
        <v>271</v>
      </c>
      <c r="H144" s="237">
        <v>1.2929999999999999</v>
      </c>
      <c r="I144" s="238"/>
      <c r="J144" s="238"/>
      <c r="K144" s="239">
        <f>ROUND(P144*H144,2)</f>
        <v>0</v>
      </c>
      <c r="L144" s="235" t="s">
        <v>198</v>
      </c>
      <c r="M144" s="43"/>
      <c r="N144" s="240" t="s">
        <v>1</v>
      </c>
      <c r="O144" s="241" t="s">
        <v>43</v>
      </c>
      <c r="P144" s="242">
        <f>I144+J144</f>
        <v>0</v>
      </c>
      <c r="Q144" s="242">
        <f>ROUND(I144*H144,2)</f>
        <v>0</v>
      </c>
      <c r="R144" s="242">
        <f>ROUND(J144*H144,2)</f>
        <v>0</v>
      </c>
      <c r="S144" s="90"/>
      <c r="T144" s="243">
        <f>S144*H144</f>
        <v>0</v>
      </c>
      <c r="U144" s="243">
        <v>0</v>
      </c>
      <c r="V144" s="243">
        <f>U144*H144</f>
        <v>0</v>
      </c>
      <c r="W144" s="243">
        <v>0</v>
      </c>
      <c r="X144" s="244">
        <f>W144*H144</f>
        <v>0</v>
      </c>
      <c r="Y144" s="37"/>
      <c r="Z144" s="37"/>
      <c r="AA144" s="37"/>
      <c r="AB144" s="37"/>
      <c r="AC144" s="37"/>
      <c r="AD144" s="37"/>
      <c r="AE144" s="37"/>
      <c r="AR144" s="245" t="s">
        <v>199</v>
      </c>
      <c r="AT144" s="245" t="s">
        <v>194</v>
      </c>
      <c r="AU144" s="245" t="s">
        <v>90</v>
      </c>
      <c r="AY144" s="16" t="s">
        <v>192</v>
      </c>
      <c r="BE144" s="246">
        <f>IF(O144="základní",K144,0)</f>
        <v>0</v>
      </c>
      <c r="BF144" s="246">
        <f>IF(O144="snížená",K144,0)</f>
        <v>0</v>
      </c>
      <c r="BG144" s="246">
        <f>IF(O144="zákl. přenesená",K144,0)</f>
        <v>0</v>
      </c>
      <c r="BH144" s="246">
        <f>IF(O144="sníž. přenesená",K144,0)</f>
        <v>0</v>
      </c>
      <c r="BI144" s="246">
        <f>IF(O144="nulová",K144,0)</f>
        <v>0</v>
      </c>
      <c r="BJ144" s="16" t="s">
        <v>88</v>
      </c>
      <c r="BK144" s="246">
        <f>ROUND(P144*H144,2)</f>
        <v>0</v>
      </c>
      <c r="BL144" s="16" t="s">
        <v>199</v>
      </c>
      <c r="BM144" s="245" t="s">
        <v>738</v>
      </c>
    </row>
    <row r="145" s="2" customFormat="1">
      <c r="A145" s="37"/>
      <c r="B145" s="38"/>
      <c r="C145" s="39"/>
      <c r="D145" s="247" t="s">
        <v>201</v>
      </c>
      <c r="E145" s="39"/>
      <c r="F145" s="248" t="s">
        <v>739</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201</v>
      </c>
      <c r="AU145" s="16" t="s">
        <v>90</v>
      </c>
    </row>
    <row r="146" s="2" customFormat="1">
      <c r="A146" s="37"/>
      <c r="B146" s="38"/>
      <c r="C146" s="39"/>
      <c r="D146" s="252" t="s">
        <v>203</v>
      </c>
      <c r="E146" s="39"/>
      <c r="F146" s="253" t="s">
        <v>600</v>
      </c>
      <c r="G146" s="39"/>
      <c r="H146" s="39"/>
      <c r="I146" s="249"/>
      <c r="J146" s="249"/>
      <c r="K146" s="39"/>
      <c r="L146" s="39"/>
      <c r="M146" s="43"/>
      <c r="N146" s="250"/>
      <c r="O146" s="251"/>
      <c r="P146" s="90"/>
      <c r="Q146" s="90"/>
      <c r="R146" s="90"/>
      <c r="S146" s="90"/>
      <c r="T146" s="90"/>
      <c r="U146" s="90"/>
      <c r="V146" s="90"/>
      <c r="W146" s="90"/>
      <c r="X146" s="91"/>
      <c r="Y146" s="37"/>
      <c r="Z146" s="37"/>
      <c r="AA146" s="37"/>
      <c r="AB146" s="37"/>
      <c r="AC146" s="37"/>
      <c r="AD146" s="37"/>
      <c r="AE146" s="37"/>
      <c r="AT146" s="16" t="s">
        <v>203</v>
      </c>
      <c r="AU146" s="16" t="s">
        <v>90</v>
      </c>
    </row>
    <row r="147" s="12" customFormat="1" ht="25.92" customHeight="1">
      <c r="A147" s="12"/>
      <c r="B147" s="216"/>
      <c r="C147" s="217"/>
      <c r="D147" s="218" t="s">
        <v>79</v>
      </c>
      <c r="E147" s="219" t="s">
        <v>401</v>
      </c>
      <c r="F147" s="219" t="s">
        <v>402</v>
      </c>
      <c r="G147" s="217"/>
      <c r="H147" s="217"/>
      <c r="I147" s="220"/>
      <c r="J147" s="220"/>
      <c r="K147" s="221">
        <f>BK147</f>
        <v>0</v>
      </c>
      <c r="L147" s="217"/>
      <c r="M147" s="222"/>
      <c r="N147" s="223"/>
      <c r="O147" s="224"/>
      <c r="P147" s="224"/>
      <c r="Q147" s="225">
        <f>SUM(Q148:Q153)</f>
        <v>0</v>
      </c>
      <c r="R147" s="225">
        <f>SUM(R148:R153)</f>
        <v>0</v>
      </c>
      <c r="S147" s="224"/>
      <c r="T147" s="226">
        <f>SUM(T148:T153)</f>
        <v>0</v>
      </c>
      <c r="U147" s="224"/>
      <c r="V147" s="226">
        <f>SUM(V148:V153)</f>
        <v>0</v>
      </c>
      <c r="W147" s="224"/>
      <c r="X147" s="227">
        <f>SUM(X148:X153)</f>
        <v>0</v>
      </c>
      <c r="Y147" s="12"/>
      <c r="Z147" s="12"/>
      <c r="AA147" s="12"/>
      <c r="AB147" s="12"/>
      <c r="AC147" s="12"/>
      <c r="AD147" s="12"/>
      <c r="AE147" s="12"/>
      <c r="AR147" s="228" t="s">
        <v>103</v>
      </c>
      <c r="AT147" s="229" t="s">
        <v>79</v>
      </c>
      <c r="AU147" s="229" t="s">
        <v>80</v>
      </c>
      <c r="AY147" s="228" t="s">
        <v>192</v>
      </c>
      <c r="BK147" s="230">
        <f>SUM(BK148:BK153)</f>
        <v>0</v>
      </c>
    </row>
    <row r="148" s="2" customFormat="1" ht="16.5" customHeight="1">
      <c r="A148" s="37"/>
      <c r="B148" s="38"/>
      <c r="C148" s="233" t="s">
        <v>242</v>
      </c>
      <c r="D148" s="233" t="s">
        <v>194</v>
      </c>
      <c r="E148" s="234" t="s">
        <v>740</v>
      </c>
      <c r="F148" s="235" t="s">
        <v>741</v>
      </c>
      <c r="G148" s="236" t="s">
        <v>314</v>
      </c>
      <c r="H148" s="237">
        <v>1</v>
      </c>
      <c r="I148" s="238"/>
      <c r="J148" s="238"/>
      <c r="K148" s="239">
        <f>ROUND(P148*H148,2)</f>
        <v>0</v>
      </c>
      <c r="L148" s="235" t="s">
        <v>1</v>
      </c>
      <c r="M148" s="43"/>
      <c r="N148" s="240" t="s">
        <v>1</v>
      </c>
      <c r="O148" s="241" t="s">
        <v>43</v>
      </c>
      <c r="P148" s="242">
        <f>I148+J148</f>
        <v>0</v>
      </c>
      <c r="Q148" s="242">
        <f>ROUND(I148*H148,2)</f>
        <v>0</v>
      </c>
      <c r="R148" s="242">
        <f>ROUND(J148*H148,2)</f>
        <v>0</v>
      </c>
      <c r="S148" s="90"/>
      <c r="T148" s="243">
        <f>S148*H148</f>
        <v>0</v>
      </c>
      <c r="U148" s="243">
        <v>0</v>
      </c>
      <c r="V148" s="243">
        <f>U148*H148</f>
        <v>0</v>
      </c>
      <c r="W148" s="243">
        <v>0</v>
      </c>
      <c r="X148" s="244">
        <f>W148*H148</f>
        <v>0</v>
      </c>
      <c r="Y148" s="37"/>
      <c r="Z148" s="37"/>
      <c r="AA148" s="37"/>
      <c r="AB148" s="37"/>
      <c r="AC148" s="37"/>
      <c r="AD148" s="37"/>
      <c r="AE148" s="37"/>
      <c r="AR148" s="245" t="s">
        <v>406</v>
      </c>
      <c r="AT148" s="245" t="s">
        <v>194</v>
      </c>
      <c r="AU148" s="245" t="s">
        <v>88</v>
      </c>
      <c r="AY148" s="16" t="s">
        <v>192</v>
      </c>
      <c r="BE148" s="246">
        <f>IF(O148="základní",K148,0)</f>
        <v>0</v>
      </c>
      <c r="BF148" s="246">
        <f>IF(O148="snížená",K148,0)</f>
        <v>0</v>
      </c>
      <c r="BG148" s="246">
        <f>IF(O148="zákl. přenesená",K148,0)</f>
        <v>0</v>
      </c>
      <c r="BH148" s="246">
        <f>IF(O148="sníž. přenesená",K148,0)</f>
        <v>0</v>
      </c>
      <c r="BI148" s="246">
        <f>IF(O148="nulová",K148,0)</f>
        <v>0</v>
      </c>
      <c r="BJ148" s="16" t="s">
        <v>88</v>
      </c>
      <c r="BK148" s="246">
        <f>ROUND(P148*H148,2)</f>
        <v>0</v>
      </c>
      <c r="BL148" s="16" t="s">
        <v>406</v>
      </c>
      <c r="BM148" s="245" t="s">
        <v>742</v>
      </c>
    </row>
    <row r="149" s="2" customFormat="1" ht="16.5" customHeight="1">
      <c r="A149" s="37"/>
      <c r="B149" s="38"/>
      <c r="C149" s="233" t="s">
        <v>353</v>
      </c>
      <c r="D149" s="233" t="s">
        <v>194</v>
      </c>
      <c r="E149" s="234" t="s">
        <v>331</v>
      </c>
      <c r="F149" s="235" t="s">
        <v>743</v>
      </c>
      <c r="G149" s="236" t="s">
        <v>704</v>
      </c>
      <c r="H149" s="237">
        <v>1</v>
      </c>
      <c r="I149" s="238"/>
      <c r="J149" s="238"/>
      <c r="K149" s="239">
        <f>ROUND(P149*H149,2)</f>
        <v>0</v>
      </c>
      <c r="L149" s="235" t="s">
        <v>1</v>
      </c>
      <c r="M149" s="43"/>
      <c r="N149" s="240" t="s">
        <v>1</v>
      </c>
      <c r="O149" s="241" t="s">
        <v>43</v>
      </c>
      <c r="P149" s="242">
        <f>I149+J149</f>
        <v>0</v>
      </c>
      <c r="Q149" s="242">
        <f>ROUND(I149*H149,2)</f>
        <v>0</v>
      </c>
      <c r="R149" s="242">
        <f>ROUND(J149*H149,2)</f>
        <v>0</v>
      </c>
      <c r="S149" s="90"/>
      <c r="T149" s="243">
        <f>S149*H149</f>
        <v>0</v>
      </c>
      <c r="U149" s="243">
        <v>0</v>
      </c>
      <c r="V149" s="243">
        <f>U149*H149</f>
        <v>0</v>
      </c>
      <c r="W149" s="243">
        <v>0</v>
      </c>
      <c r="X149" s="244">
        <f>W149*H149</f>
        <v>0</v>
      </c>
      <c r="Y149" s="37"/>
      <c r="Z149" s="37"/>
      <c r="AA149" s="37"/>
      <c r="AB149" s="37"/>
      <c r="AC149" s="37"/>
      <c r="AD149" s="37"/>
      <c r="AE149" s="37"/>
      <c r="AR149" s="245" t="s">
        <v>406</v>
      </c>
      <c r="AT149" s="245" t="s">
        <v>194</v>
      </c>
      <c r="AU149" s="245" t="s">
        <v>88</v>
      </c>
      <c r="AY149" s="16" t="s">
        <v>192</v>
      </c>
      <c r="BE149" s="246">
        <f>IF(O149="základní",K149,0)</f>
        <v>0</v>
      </c>
      <c r="BF149" s="246">
        <f>IF(O149="snížená",K149,0)</f>
        <v>0</v>
      </c>
      <c r="BG149" s="246">
        <f>IF(O149="zákl. přenesená",K149,0)</f>
        <v>0</v>
      </c>
      <c r="BH149" s="246">
        <f>IF(O149="sníž. přenesená",K149,0)</f>
        <v>0</v>
      </c>
      <c r="BI149" s="246">
        <f>IF(O149="nulová",K149,0)</f>
        <v>0</v>
      </c>
      <c r="BJ149" s="16" t="s">
        <v>88</v>
      </c>
      <c r="BK149" s="246">
        <f>ROUND(P149*H149,2)</f>
        <v>0</v>
      </c>
      <c r="BL149" s="16" t="s">
        <v>406</v>
      </c>
      <c r="BM149" s="245" t="s">
        <v>744</v>
      </c>
    </row>
    <row r="150" s="2" customFormat="1">
      <c r="A150" s="37"/>
      <c r="B150" s="38"/>
      <c r="C150" s="39"/>
      <c r="D150" s="252" t="s">
        <v>433</v>
      </c>
      <c r="E150" s="39"/>
      <c r="F150" s="253" t="s">
        <v>745</v>
      </c>
      <c r="G150" s="39"/>
      <c r="H150" s="39"/>
      <c r="I150" s="249"/>
      <c r="J150" s="249"/>
      <c r="K150" s="39"/>
      <c r="L150" s="39"/>
      <c r="M150" s="43"/>
      <c r="N150" s="250"/>
      <c r="O150" s="251"/>
      <c r="P150" s="90"/>
      <c r="Q150" s="90"/>
      <c r="R150" s="90"/>
      <c r="S150" s="90"/>
      <c r="T150" s="90"/>
      <c r="U150" s="90"/>
      <c r="V150" s="90"/>
      <c r="W150" s="90"/>
      <c r="X150" s="91"/>
      <c r="Y150" s="37"/>
      <c r="Z150" s="37"/>
      <c r="AA150" s="37"/>
      <c r="AB150" s="37"/>
      <c r="AC150" s="37"/>
      <c r="AD150" s="37"/>
      <c r="AE150" s="37"/>
      <c r="AT150" s="16" t="s">
        <v>433</v>
      </c>
      <c r="AU150" s="16" t="s">
        <v>88</v>
      </c>
    </row>
    <row r="151" s="2" customFormat="1" ht="16.5" customHeight="1">
      <c r="A151" s="37"/>
      <c r="B151" s="38"/>
      <c r="C151" s="233" t="s">
        <v>358</v>
      </c>
      <c r="D151" s="233" t="s">
        <v>194</v>
      </c>
      <c r="E151" s="234" t="s">
        <v>335</v>
      </c>
      <c r="F151" s="235" t="s">
        <v>746</v>
      </c>
      <c r="G151" s="236" t="s">
        <v>704</v>
      </c>
      <c r="H151" s="237">
        <v>1</v>
      </c>
      <c r="I151" s="238"/>
      <c r="J151" s="238"/>
      <c r="K151" s="239">
        <f>ROUND(P151*H151,2)</f>
        <v>0</v>
      </c>
      <c r="L151" s="235" t="s">
        <v>1</v>
      </c>
      <c r="M151" s="43"/>
      <c r="N151" s="240" t="s">
        <v>1</v>
      </c>
      <c r="O151" s="241" t="s">
        <v>43</v>
      </c>
      <c r="P151" s="242">
        <f>I151+J151</f>
        <v>0</v>
      </c>
      <c r="Q151" s="242">
        <f>ROUND(I151*H151,2)</f>
        <v>0</v>
      </c>
      <c r="R151" s="242">
        <f>ROUND(J151*H151,2)</f>
        <v>0</v>
      </c>
      <c r="S151" s="90"/>
      <c r="T151" s="243">
        <f>S151*H151</f>
        <v>0</v>
      </c>
      <c r="U151" s="243">
        <v>0</v>
      </c>
      <c r="V151" s="243">
        <f>U151*H151</f>
        <v>0</v>
      </c>
      <c r="W151" s="243">
        <v>0</v>
      </c>
      <c r="X151" s="244">
        <f>W151*H151</f>
        <v>0</v>
      </c>
      <c r="Y151" s="37"/>
      <c r="Z151" s="37"/>
      <c r="AA151" s="37"/>
      <c r="AB151" s="37"/>
      <c r="AC151" s="37"/>
      <c r="AD151" s="37"/>
      <c r="AE151" s="37"/>
      <c r="AR151" s="245" t="s">
        <v>406</v>
      </c>
      <c r="AT151" s="245" t="s">
        <v>194</v>
      </c>
      <c r="AU151" s="245" t="s">
        <v>88</v>
      </c>
      <c r="AY151" s="16" t="s">
        <v>192</v>
      </c>
      <c r="BE151" s="246">
        <f>IF(O151="základní",K151,0)</f>
        <v>0</v>
      </c>
      <c r="BF151" s="246">
        <f>IF(O151="snížená",K151,0)</f>
        <v>0</v>
      </c>
      <c r="BG151" s="246">
        <f>IF(O151="zákl. přenesená",K151,0)</f>
        <v>0</v>
      </c>
      <c r="BH151" s="246">
        <f>IF(O151="sníž. přenesená",K151,0)</f>
        <v>0</v>
      </c>
      <c r="BI151" s="246">
        <f>IF(O151="nulová",K151,0)</f>
        <v>0</v>
      </c>
      <c r="BJ151" s="16" t="s">
        <v>88</v>
      </c>
      <c r="BK151" s="246">
        <f>ROUND(P151*H151,2)</f>
        <v>0</v>
      </c>
      <c r="BL151" s="16" t="s">
        <v>406</v>
      </c>
      <c r="BM151" s="245" t="s">
        <v>747</v>
      </c>
    </row>
    <row r="152" s="2" customFormat="1">
      <c r="A152" s="37"/>
      <c r="B152" s="38"/>
      <c r="C152" s="39"/>
      <c r="D152" s="252" t="s">
        <v>433</v>
      </c>
      <c r="E152" s="39"/>
      <c r="F152" s="253" t="s">
        <v>748</v>
      </c>
      <c r="G152" s="39"/>
      <c r="H152" s="39"/>
      <c r="I152" s="249"/>
      <c r="J152" s="249"/>
      <c r="K152" s="39"/>
      <c r="L152" s="39"/>
      <c r="M152" s="43"/>
      <c r="N152" s="250"/>
      <c r="O152" s="251"/>
      <c r="P152" s="90"/>
      <c r="Q152" s="90"/>
      <c r="R152" s="90"/>
      <c r="S152" s="90"/>
      <c r="T152" s="90"/>
      <c r="U152" s="90"/>
      <c r="V152" s="90"/>
      <c r="W152" s="90"/>
      <c r="X152" s="91"/>
      <c r="Y152" s="37"/>
      <c r="Z152" s="37"/>
      <c r="AA152" s="37"/>
      <c r="AB152" s="37"/>
      <c r="AC152" s="37"/>
      <c r="AD152" s="37"/>
      <c r="AE152" s="37"/>
      <c r="AT152" s="16" t="s">
        <v>433</v>
      </c>
      <c r="AU152" s="16" t="s">
        <v>88</v>
      </c>
    </row>
    <row r="153" s="2" customFormat="1" ht="16.5" customHeight="1">
      <c r="A153" s="37"/>
      <c r="B153" s="38"/>
      <c r="C153" s="233" t="s">
        <v>364</v>
      </c>
      <c r="D153" s="233" t="s">
        <v>194</v>
      </c>
      <c r="E153" s="234" t="s">
        <v>346</v>
      </c>
      <c r="F153" s="235" t="s">
        <v>749</v>
      </c>
      <c r="G153" s="236" t="s">
        <v>704</v>
      </c>
      <c r="H153" s="237">
        <v>1</v>
      </c>
      <c r="I153" s="238"/>
      <c r="J153" s="238"/>
      <c r="K153" s="239">
        <f>ROUND(P153*H153,2)</f>
        <v>0</v>
      </c>
      <c r="L153" s="235" t="s">
        <v>1</v>
      </c>
      <c r="M153" s="43"/>
      <c r="N153" s="297" t="s">
        <v>1</v>
      </c>
      <c r="O153" s="298" t="s">
        <v>43</v>
      </c>
      <c r="P153" s="299">
        <f>I153+J153</f>
        <v>0</v>
      </c>
      <c r="Q153" s="299">
        <f>ROUND(I153*H153,2)</f>
        <v>0</v>
      </c>
      <c r="R153" s="299">
        <f>ROUND(J153*H153,2)</f>
        <v>0</v>
      </c>
      <c r="S153" s="288"/>
      <c r="T153" s="300">
        <f>S153*H153</f>
        <v>0</v>
      </c>
      <c r="U153" s="300">
        <v>0</v>
      </c>
      <c r="V153" s="300">
        <f>U153*H153</f>
        <v>0</v>
      </c>
      <c r="W153" s="300">
        <v>0</v>
      </c>
      <c r="X153" s="301">
        <f>W153*H153</f>
        <v>0</v>
      </c>
      <c r="Y153" s="37"/>
      <c r="Z153" s="37"/>
      <c r="AA153" s="37"/>
      <c r="AB153" s="37"/>
      <c r="AC153" s="37"/>
      <c r="AD153" s="37"/>
      <c r="AE153" s="37"/>
      <c r="AR153" s="245" t="s">
        <v>406</v>
      </c>
      <c r="AT153" s="245" t="s">
        <v>194</v>
      </c>
      <c r="AU153" s="245" t="s">
        <v>88</v>
      </c>
      <c r="AY153" s="16" t="s">
        <v>192</v>
      </c>
      <c r="BE153" s="246">
        <f>IF(O153="základní",K153,0)</f>
        <v>0</v>
      </c>
      <c r="BF153" s="246">
        <f>IF(O153="snížená",K153,0)</f>
        <v>0</v>
      </c>
      <c r="BG153" s="246">
        <f>IF(O153="zákl. přenesená",K153,0)</f>
        <v>0</v>
      </c>
      <c r="BH153" s="246">
        <f>IF(O153="sníž. přenesená",K153,0)</f>
        <v>0</v>
      </c>
      <c r="BI153" s="246">
        <f>IF(O153="nulová",K153,0)</f>
        <v>0</v>
      </c>
      <c r="BJ153" s="16" t="s">
        <v>88</v>
      </c>
      <c r="BK153" s="246">
        <f>ROUND(P153*H153,2)</f>
        <v>0</v>
      </c>
      <c r="BL153" s="16" t="s">
        <v>406</v>
      </c>
      <c r="BM153" s="245" t="s">
        <v>750</v>
      </c>
    </row>
    <row r="154" s="2" customFormat="1" ht="6.96" customHeight="1">
      <c r="A154" s="37"/>
      <c r="B154" s="65"/>
      <c r="C154" s="66"/>
      <c r="D154" s="66"/>
      <c r="E154" s="66"/>
      <c r="F154" s="66"/>
      <c r="G154" s="66"/>
      <c r="H154" s="66"/>
      <c r="I154" s="66"/>
      <c r="J154" s="66"/>
      <c r="K154" s="66"/>
      <c r="L154" s="66"/>
      <c r="M154" s="43"/>
      <c r="N154" s="37"/>
      <c r="P154" s="37"/>
      <c r="Q154" s="37"/>
      <c r="R154" s="37"/>
      <c r="S154" s="37"/>
      <c r="T154" s="37"/>
      <c r="U154" s="37"/>
      <c r="V154" s="37"/>
      <c r="W154" s="37"/>
      <c r="X154" s="37"/>
      <c r="Y154" s="37"/>
      <c r="Z154" s="37"/>
      <c r="AA154" s="37"/>
      <c r="AB154" s="37"/>
      <c r="AC154" s="37"/>
      <c r="AD154" s="37"/>
      <c r="AE154" s="37"/>
    </row>
  </sheetData>
  <sheetProtection sheet="1" autoFilter="0" formatColumns="0" formatRows="0" objects="1" scenarios="1" spinCount="100000" saltValue="TxIaaUj87kfhxpAHMlQJ7qQsdBffPdUIO8NDdMdJvgLhhgv4ORsUL/RB6KlOpiNwItPNONQujcDr8Gg+82soAQ==" hashValue="9/VU7D88zKmav92MBG+yplo24sASRaSIoWE8kCmDKgbrTXXB57hFU8VM/rDpB8g5THEqqKv1vW1RiIReB1PN3g==" algorithmName="SHA-512" password="CC35"/>
  <autoFilter ref="C120:L153"/>
  <mergeCells count="9">
    <mergeCell ref="E7:H7"/>
    <mergeCell ref="E9:H9"/>
    <mergeCell ref="E18:H18"/>
    <mergeCell ref="E27:H27"/>
    <mergeCell ref="E85:H85"/>
    <mergeCell ref="E87:H87"/>
    <mergeCell ref="E111:H111"/>
    <mergeCell ref="E113:H113"/>
    <mergeCell ref="M2:Z2"/>
  </mergeCells>
  <hyperlinks>
    <hyperlink ref="F125" r:id="rId1" display="https://podminky.urs.cz/item/CS_URS_2024_02/122251101"/>
    <hyperlink ref="F129" r:id="rId2" display="https://podminky.urs.cz/item/CS_URS_2024_02/162251102"/>
    <hyperlink ref="F133" r:id="rId3" display="https://podminky.urs.cz/item/CS_URS_2024_02/271532212"/>
    <hyperlink ref="F137" r:id="rId4" display="https://podminky.urs.cz/item/CS_URS_2024_02/275313611"/>
    <hyperlink ref="F142" r:id="rId5" display="https://podminky.urs.cz/item/CS_URS_2024_02/998011001"/>
    <hyperlink ref="F145" r:id="rId6" display="https://podminky.urs.cz/item/CS_URS_2024_02/998011016"/>
  </hyperlinks>
  <pageMargins left="0.39375" right="0.39375" top="0.39375" bottom="0.39375" header="0" footer="0"/>
  <pageSetup paperSize="9" orientation="portrait" blackAndWhite="1" fitToHeight="100"/>
  <headerFooter>
    <oddFooter>&amp;CStrana &amp;P z &amp;N</oddFooter>
  </headerFooter>
  <drawing r:id="rId7"/>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128</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751</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752</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ROUND(K125,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ROUND((SUM(BE125:BE171)),  2)</f>
        <v>0</v>
      </c>
      <c r="G37" s="37"/>
      <c r="H37" s="37"/>
      <c r="I37" s="169">
        <v>0.20999999999999999</v>
      </c>
      <c r="J37" s="37"/>
      <c r="K37" s="164">
        <f>ROUND(((SUM(BE125:BE171))*I37),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ROUND((SUM(BF125:BF171)),  2)</f>
        <v>0</v>
      </c>
      <c r="G38" s="37"/>
      <c r="H38" s="37"/>
      <c r="I38" s="169">
        <v>0.12</v>
      </c>
      <c r="J38" s="37"/>
      <c r="K38" s="164">
        <f>ROUND(((SUM(BF125:BF171))*I38),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ROUND((SUM(BG125:BG171)),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ROUND((SUM(BH125:BH171)),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ROUND((SUM(BI125:BI171)),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751</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13.03 - Plot u vstupu</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Q125</f>
        <v>0</v>
      </c>
      <c r="J98" s="109">
        <f>R125</f>
        <v>0</v>
      </c>
      <c r="K98" s="109">
        <f>K125</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Q126</f>
        <v>0</v>
      </c>
      <c r="J99" s="197">
        <f>R126</f>
        <v>0</v>
      </c>
      <c r="K99" s="197">
        <f>K126</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Q127</f>
        <v>0</v>
      </c>
      <c r="J100" s="202">
        <f>R127</f>
        <v>0</v>
      </c>
      <c r="K100" s="202">
        <f>K127</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165</v>
      </c>
      <c r="E101" s="201"/>
      <c r="F101" s="201"/>
      <c r="G101" s="201"/>
      <c r="H101" s="201"/>
      <c r="I101" s="202">
        <f>Q132</f>
        <v>0</v>
      </c>
      <c r="J101" s="202">
        <f>R132</f>
        <v>0</v>
      </c>
      <c r="K101" s="202">
        <f>K132</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753</v>
      </c>
      <c r="E102" s="201"/>
      <c r="F102" s="201"/>
      <c r="G102" s="201"/>
      <c r="H102" s="201"/>
      <c r="I102" s="202">
        <f>Q137</f>
        <v>0</v>
      </c>
      <c r="J102" s="202">
        <f>R137</f>
        <v>0</v>
      </c>
      <c r="K102" s="202">
        <f>K137</f>
        <v>0</v>
      </c>
      <c r="L102" s="135"/>
      <c r="M102" s="203"/>
      <c r="S102" s="10"/>
      <c r="T102" s="10"/>
      <c r="U102" s="10"/>
      <c r="V102" s="10"/>
      <c r="W102" s="10"/>
      <c r="X102" s="10"/>
      <c r="Y102" s="10"/>
      <c r="Z102" s="10"/>
      <c r="AA102" s="10"/>
      <c r="AB102" s="10"/>
      <c r="AC102" s="10"/>
      <c r="AD102" s="10"/>
      <c r="AE102" s="10"/>
    </row>
    <row r="103" s="10" customFormat="1" ht="19.92" customHeight="1">
      <c r="A103" s="10"/>
      <c r="B103" s="199"/>
      <c r="C103" s="135"/>
      <c r="D103" s="200" t="s">
        <v>167</v>
      </c>
      <c r="E103" s="201"/>
      <c r="F103" s="201"/>
      <c r="G103" s="201"/>
      <c r="H103" s="201"/>
      <c r="I103" s="202">
        <f>Q168</f>
        <v>0</v>
      </c>
      <c r="J103" s="202">
        <f>R168</f>
        <v>0</v>
      </c>
      <c r="K103" s="202">
        <f>K168</f>
        <v>0</v>
      </c>
      <c r="L103" s="135"/>
      <c r="M103" s="203"/>
      <c r="S103" s="10"/>
      <c r="T103" s="10"/>
      <c r="U103" s="10"/>
      <c r="V103" s="10"/>
      <c r="W103" s="10"/>
      <c r="X103" s="10"/>
      <c r="Y103" s="10"/>
      <c r="Z103" s="10"/>
      <c r="AA103" s="10"/>
      <c r="AB103" s="10"/>
      <c r="AC103" s="10"/>
      <c r="AD103" s="10"/>
      <c r="AE103" s="10"/>
    </row>
    <row r="104" s="2" customFormat="1" ht="21.84" customHeight="1">
      <c r="A104" s="37"/>
      <c r="B104" s="38"/>
      <c r="C104" s="39"/>
      <c r="D104" s="39"/>
      <c r="E104" s="39"/>
      <c r="F104" s="39"/>
      <c r="G104" s="39"/>
      <c r="H104" s="39"/>
      <c r="I104" s="39"/>
      <c r="J104" s="39"/>
      <c r="K104" s="39"/>
      <c r="L104" s="39"/>
      <c r="M104" s="62"/>
      <c r="S104" s="37"/>
      <c r="T104" s="37"/>
      <c r="U104" s="37"/>
      <c r="V104" s="37"/>
      <c r="W104" s="37"/>
      <c r="X104" s="37"/>
      <c r="Y104" s="37"/>
      <c r="Z104" s="37"/>
      <c r="AA104" s="37"/>
      <c r="AB104" s="37"/>
      <c r="AC104" s="37"/>
      <c r="AD104" s="37"/>
      <c r="AE104" s="37"/>
    </row>
    <row r="105" s="2" customFormat="1" ht="6.96" customHeight="1">
      <c r="A105" s="37"/>
      <c r="B105" s="65"/>
      <c r="C105" s="66"/>
      <c r="D105" s="66"/>
      <c r="E105" s="66"/>
      <c r="F105" s="66"/>
      <c r="G105" s="66"/>
      <c r="H105" s="66"/>
      <c r="I105" s="66"/>
      <c r="J105" s="66"/>
      <c r="K105" s="66"/>
      <c r="L105" s="66"/>
      <c r="M105" s="62"/>
      <c r="S105" s="37"/>
      <c r="T105" s="37"/>
      <c r="U105" s="37"/>
      <c r="V105" s="37"/>
      <c r="W105" s="37"/>
      <c r="X105" s="37"/>
      <c r="Y105" s="37"/>
      <c r="Z105" s="37"/>
      <c r="AA105" s="37"/>
      <c r="AB105" s="37"/>
      <c r="AC105" s="37"/>
      <c r="AD105" s="37"/>
      <c r="AE105" s="37"/>
    </row>
    <row r="109" s="2" customFormat="1" ht="6.96" customHeight="1">
      <c r="A109" s="37"/>
      <c r="B109" s="67"/>
      <c r="C109" s="68"/>
      <c r="D109" s="68"/>
      <c r="E109" s="68"/>
      <c r="F109" s="68"/>
      <c r="G109" s="68"/>
      <c r="H109" s="68"/>
      <c r="I109" s="68"/>
      <c r="J109" s="68"/>
      <c r="K109" s="68"/>
      <c r="L109" s="68"/>
      <c r="M109" s="62"/>
      <c r="S109" s="37"/>
      <c r="T109" s="37"/>
      <c r="U109" s="37"/>
      <c r="V109" s="37"/>
      <c r="W109" s="37"/>
      <c r="X109" s="37"/>
      <c r="Y109" s="37"/>
      <c r="Z109" s="37"/>
      <c r="AA109" s="37"/>
      <c r="AB109" s="37"/>
      <c r="AC109" s="37"/>
      <c r="AD109" s="37"/>
      <c r="AE109" s="37"/>
    </row>
    <row r="110" s="2" customFormat="1" ht="24.96" customHeight="1">
      <c r="A110" s="37"/>
      <c r="B110" s="38"/>
      <c r="C110" s="22" t="s">
        <v>173</v>
      </c>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6.96" customHeight="1">
      <c r="A111" s="37"/>
      <c r="B111" s="38"/>
      <c r="C111" s="39"/>
      <c r="D111" s="39"/>
      <c r="E111" s="39"/>
      <c r="F111" s="39"/>
      <c r="G111" s="39"/>
      <c r="H111" s="39"/>
      <c r="I111" s="39"/>
      <c r="J111" s="39"/>
      <c r="K111" s="39"/>
      <c r="L111" s="39"/>
      <c r="M111" s="62"/>
      <c r="S111" s="37"/>
      <c r="T111" s="37"/>
      <c r="U111" s="37"/>
      <c r="V111" s="37"/>
      <c r="W111" s="37"/>
      <c r="X111" s="37"/>
      <c r="Y111" s="37"/>
      <c r="Z111" s="37"/>
      <c r="AA111" s="37"/>
      <c r="AB111" s="37"/>
      <c r="AC111" s="37"/>
      <c r="AD111" s="37"/>
      <c r="AE111" s="37"/>
    </row>
    <row r="112" s="2" customFormat="1" ht="12" customHeight="1">
      <c r="A112" s="37"/>
      <c r="B112" s="38"/>
      <c r="C112" s="31" t="s">
        <v>17</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26.25" customHeight="1">
      <c r="A113" s="37"/>
      <c r="B113" s="38"/>
      <c r="C113" s="39"/>
      <c r="D113" s="39"/>
      <c r="E113" s="188" t="str">
        <f>E7</f>
        <v>MŠ Sluníčko - projekt úpravy zahrady pro děti s poruchou autistického spektra</v>
      </c>
      <c r="F113" s="31"/>
      <c r="G113" s="31"/>
      <c r="H113" s="31"/>
      <c r="I113" s="39"/>
      <c r="J113" s="39"/>
      <c r="K113" s="39"/>
      <c r="L113" s="39"/>
      <c r="M113" s="62"/>
      <c r="S113" s="37"/>
      <c r="T113" s="37"/>
      <c r="U113" s="37"/>
      <c r="V113" s="37"/>
      <c r="W113" s="37"/>
      <c r="X113" s="37"/>
      <c r="Y113" s="37"/>
      <c r="Z113" s="37"/>
      <c r="AA113" s="37"/>
      <c r="AB113" s="37"/>
      <c r="AC113" s="37"/>
      <c r="AD113" s="37"/>
      <c r="AE113" s="37"/>
    </row>
    <row r="114" s="1" customFormat="1" ht="12" customHeight="1">
      <c r="B114" s="20"/>
      <c r="C114" s="31" t="s">
        <v>151</v>
      </c>
      <c r="D114" s="21"/>
      <c r="E114" s="21"/>
      <c r="F114" s="21"/>
      <c r="G114" s="21"/>
      <c r="H114" s="21"/>
      <c r="I114" s="21"/>
      <c r="J114" s="21"/>
      <c r="K114" s="21"/>
      <c r="L114" s="21"/>
      <c r="M114" s="19"/>
    </row>
    <row r="115" s="2" customFormat="1" ht="16.5" customHeight="1">
      <c r="A115" s="37"/>
      <c r="B115" s="38"/>
      <c r="C115" s="39"/>
      <c r="D115" s="39"/>
      <c r="E115" s="188" t="s">
        <v>751</v>
      </c>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12" customHeight="1">
      <c r="A116" s="37"/>
      <c r="B116" s="38"/>
      <c r="C116" s="31" t="s">
        <v>441</v>
      </c>
      <c r="D116" s="39"/>
      <c r="E116" s="39"/>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16.5" customHeight="1">
      <c r="A117" s="37"/>
      <c r="B117" s="38"/>
      <c r="C117" s="39"/>
      <c r="D117" s="39"/>
      <c r="E117" s="75" t="str">
        <f>E11</f>
        <v>13.03 - Plot u vstupu</v>
      </c>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6.96" customHeight="1">
      <c r="A118" s="37"/>
      <c r="B118" s="38"/>
      <c r="C118" s="39"/>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2" customHeight="1">
      <c r="A119" s="37"/>
      <c r="B119" s="38"/>
      <c r="C119" s="31" t="s">
        <v>21</v>
      </c>
      <c r="D119" s="39"/>
      <c r="E119" s="39"/>
      <c r="F119" s="26" t="str">
        <f>F14</f>
        <v>Roudnice nad Labem</v>
      </c>
      <c r="G119" s="39"/>
      <c r="H119" s="39"/>
      <c r="I119" s="31" t="s">
        <v>23</v>
      </c>
      <c r="J119" s="78" t="str">
        <f>IF(J14="","",J14)</f>
        <v>28. 8. 2024</v>
      </c>
      <c r="K119" s="39"/>
      <c r="L119" s="39"/>
      <c r="M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25.65" customHeight="1">
      <c r="A121" s="37"/>
      <c r="B121" s="38"/>
      <c r="C121" s="31" t="s">
        <v>25</v>
      </c>
      <c r="D121" s="39"/>
      <c r="E121" s="39"/>
      <c r="F121" s="26" t="str">
        <f>E17</f>
        <v>MŠ Sluníčko</v>
      </c>
      <c r="G121" s="39"/>
      <c r="H121" s="39"/>
      <c r="I121" s="31" t="s">
        <v>32</v>
      </c>
      <c r="J121" s="35" t="str">
        <f>E23</f>
        <v>Ing. Tomáš Prinz, DiS.</v>
      </c>
      <c r="K121" s="39"/>
      <c r="L121" s="39"/>
      <c r="M121" s="62"/>
      <c r="S121" s="37"/>
      <c r="T121" s="37"/>
      <c r="U121" s="37"/>
      <c r="V121" s="37"/>
      <c r="W121" s="37"/>
      <c r="X121" s="37"/>
      <c r="Y121" s="37"/>
      <c r="Z121" s="37"/>
      <c r="AA121" s="37"/>
      <c r="AB121" s="37"/>
      <c r="AC121" s="37"/>
      <c r="AD121" s="37"/>
      <c r="AE121" s="37"/>
    </row>
    <row r="122" s="2" customFormat="1" ht="15.15" customHeight="1">
      <c r="A122" s="37"/>
      <c r="B122" s="38"/>
      <c r="C122" s="31" t="s">
        <v>30</v>
      </c>
      <c r="D122" s="39"/>
      <c r="E122" s="39"/>
      <c r="F122" s="26" t="str">
        <f>IF(E20="","",E20)</f>
        <v>Vyplň údaj</v>
      </c>
      <c r="G122" s="39"/>
      <c r="H122" s="39"/>
      <c r="I122" s="31" t="s">
        <v>35</v>
      </c>
      <c r="J122" s="35" t="str">
        <f>E26</f>
        <v xml:space="preserve"> </v>
      </c>
      <c r="K122" s="39"/>
      <c r="L122" s="39"/>
      <c r="M122" s="62"/>
      <c r="S122" s="37"/>
      <c r="T122" s="37"/>
      <c r="U122" s="37"/>
      <c r="V122" s="37"/>
      <c r="W122" s="37"/>
      <c r="X122" s="37"/>
      <c r="Y122" s="37"/>
      <c r="Z122" s="37"/>
      <c r="AA122" s="37"/>
      <c r="AB122" s="37"/>
      <c r="AC122" s="37"/>
      <c r="AD122" s="37"/>
      <c r="AE122" s="37"/>
    </row>
    <row r="123" s="2" customFormat="1" ht="10.32" customHeight="1">
      <c r="A123" s="37"/>
      <c r="B123" s="38"/>
      <c r="C123" s="39"/>
      <c r="D123" s="39"/>
      <c r="E123" s="39"/>
      <c r="F123" s="39"/>
      <c r="G123" s="39"/>
      <c r="H123" s="39"/>
      <c r="I123" s="39"/>
      <c r="J123" s="39"/>
      <c r="K123" s="39"/>
      <c r="L123" s="39"/>
      <c r="M123" s="62"/>
      <c r="S123" s="37"/>
      <c r="T123" s="37"/>
      <c r="U123" s="37"/>
      <c r="V123" s="37"/>
      <c r="W123" s="37"/>
      <c r="X123" s="37"/>
      <c r="Y123" s="37"/>
      <c r="Z123" s="37"/>
      <c r="AA123" s="37"/>
      <c r="AB123" s="37"/>
      <c r="AC123" s="37"/>
      <c r="AD123" s="37"/>
      <c r="AE123" s="37"/>
    </row>
    <row r="124" s="11" customFormat="1" ht="29.28" customHeight="1">
      <c r="A124" s="204"/>
      <c r="B124" s="205"/>
      <c r="C124" s="206" t="s">
        <v>174</v>
      </c>
      <c r="D124" s="207" t="s">
        <v>63</v>
      </c>
      <c r="E124" s="207" t="s">
        <v>59</v>
      </c>
      <c r="F124" s="207" t="s">
        <v>60</v>
      </c>
      <c r="G124" s="207" t="s">
        <v>175</v>
      </c>
      <c r="H124" s="207" t="s">
        <v>176</v>
      </c>
      <c r="I124" s="207" t="s">
        <v>177</v>
      </c>
      <c r="J124" s="207" t="s">
        <v>178</v>
      </c>
      <c r="K124" s="207" t="s">
        <v>160</v>
      </c>
      <c r="L124" s="208" t="s">
        <v>179</v>
      </c>
      <c r="M124" s="209"/>
      <c r="N124" s="99" t="s">
        <v>1</v>
      </c>
      <c r="O124" s="100" t="s">
        <v>42</v>
      </c>
      <c r="P124" s="100" t="s">
        <v>180</v>
      </c>
      <c r="Q124" s="100" t="s">
        <v>181</v>
      </c>
      <c r="R124" s="100" t="s">
        <v>182</v>
      </c>
      <c r="S124" s="100" t="s">
        <v>183</v>
      </c>
      <c r="T124" s="100" t="s">
        <v>184</v>
      </c>
      <c r="U124" s="100" t="s">
        <v>185</v>
      </c>
      <c r="V124" s="100" t="s">
        <v>186</v>
      </c>
      <c r="W124" s="100" t="s">
        <v>187</v>
      </c>
      <c r="X124" s="101" t="s">
        <v>188</v>
      </c>
      <c r="Y124" s="204"/>
      <c r="Z124" s="204"/>
      <c r="AA124" s="204"/>
      <c r="AB124" s="204"/>
      <c r="AC124" s="204"/>
      <c r="AD124" s="204"/>
      <c r="AE124" s="204"/>
    </row>
    <row r="125" s="2" customFormat="1" ht="22.8" customHeight="1">
      <c r="A125" s="37"/>
      <c r="B125" s="38"/>
      <c r="C125" s="106" t="s">
        <v>189</v>
      </c>
      <c r="D125" s="39"/>
      <c r="E125" s="39"/>
      <c r="F125" s="39"/>
      <c r="G125" s="39"/>
      <c r="H125" s="39"/>
      <c r="I125" s="39"/>
      <c r="J125" s="39"/>
      <c r="K125" s="210">
        <f>BK125</f>
        <v>0</v>
      </c>
      <c r="L125" s="39"/>
      <c r="M125" s="43"/>
      <c r="N125" s="102"/>
      <c r="O125" s="211"/>
      <c r="P125" s="103"/>
      <c r="Q125" s="212">
        <f>Q126</f>
        <v>0</v>
      </c>
      <c r="R125" s="212">
        <f>R126</f>
        <v>0</v>
      </c>
      <c r="S125" s="103"/>
      <c r="T125" s="213">
        <f>T126</f>
        <v>0</v>
      </c>
      <c r="U125" s="103"/>
      <c r="V125" s="213">
        <f>V126</f>
        <v>3.0401599999999998</v>
      </c>
      <c r="W125" s="103"/>
      <c r="X125" s="214">
        <f>X126</f>
        <v>0</v>
      </c>
      <c r="Y125" s="37"/>
      <c r="Z125" s="37"/>
      <c r="AA125" s="37"/>
      <c r="AB125" s="37"/>
      <c r="AC125" s="37"/>
      <c r="AD125" s="37"/>
      <c r="AE125" s="37"/>
      <c r="AT125" s="16" t="s">
        <v>79</v>
      </c>
      <c r="AU125" s="16" t="s">
        <v>162</v>
      </c>
      <c r="BK125" s="215">
        <f>BK126</f>
        <v>0</v>
      </c>
    </row>
    <row r="126" s="12" customFormat="1" ht="25.92" customHeight="1">
      <c r="A126" s="12"/>
      <c r="B126" s="216"/>
      <c r="C126" s="217"/>
      <c r="D126" s="218" t="s">
        <v>79</v>
      </c>
      <c r="E126" s="219" t="s">
        <v>190</v>
      </c>
      <c r="F126" s="219" t="s">
        <v>191</v>
      </c>
      <c r="G126" s="217"/>
      <c r="H126" s="217"/>
      <c r="I126" s="220"/>
      <c r="J126" s="220"/>
      <c r="K126" s="221">
        <f>BK126</f>
        <v>0</v>
      </c>
      <c r="L126" s="217"/>
      <c r="M126" s="222"/>
      <c r="N126" s="223"/>
      <c r="O126" s="224"/>
      <c r="P126" s="224"/>
      <c r="Q126" s="225">
        <f>Q127+Q132+Q137+Q168</f>
        <v>0</v>
      </c>
      <c r="R126" s="225">
        <f>R127+R132+R137+R168</f>
        <v>0</v>
      </c>
      <c r="S126" s="224"/>
      <c r="T126" s="226">
        <f>T127+T132+T137+T168</f>
        <v>0</v>
      </c>
      <c r="U126" s="224"/>
      <c r="V126" s="226">
        <f>V127+V132+V137+V168</f>
        <v>3.0401599999999998</v>
      </c>
      <c r="W126" s="224"/>
      <c r="X126" s="227">
        <f>X127+X132+X137+X168</f>
        <v>0</v>
      </c>
      <c r="Y126" s="12"/>
      <c r="Z126" s="12"/>
      <c r="AA126" s="12"/>
      <c r="AB126" s="12"/>
      <c r="AC126" s="12"/>
      <c r="AD126" s="12"/>
      <c r="AE126" s="12"/>
      <c r="AR126" s="228" t="s">
        <v>88</v>
      </c>
      <c r="AT126" s="229" t="s">
        <v>79</v>
      </c>
      <c r="AU126" s="229" t="s">
        <v>80</v>
      </c>
      <c r="AY126" s="228" t="s">
        <v>192</v>
      </c>
      <c r="BK126" s="230">
        <f>BK127+BK132+BK137+BK168</f>
        <v>0</v>
      </c>
    </row>
    <row r="127" s="12" customFormat="1" ht="22.8" customHeight="1">
      <c r="A127" s="12"/>
      <c r="B127" s="216"/>
      <c r="C127" s="217"/>
      <c r="D127" s="218" t="s">
        <v>79</v>
      </c>
      <c r="E127" s="231" t="s">
        <v>88</v>
      </c>
      <c r="F127" s="231" t="s">
        <v>193</v>
      </c>
      <c r="G127" s="217"/>
      <c r="H127" s="217"/>
      <c r="I127" s="220"/>
      <c r="J127" s="220"/>
      <c r="K127" s="232">
        <f>BK127</f>
        <v>0</v>
      </c>
      <c r="L127" s="217"/>
      <c r="M127" s="222"/>
      <c r="N127" s="223"/>
      <c r="O127" s="224"/>
      <c r="P127" s="224"/>
      <c r="Q127" s="225">
        <f>SUM(Q128:Q131)</f>
        <v>0</v>
      </c>
      <c r="R127" s="225">
        <f>SUM(R128:R131)</f>
        <v>0</v>
      </c>
      <c r="S127" s="224"/>
      <c r="T127" s="226">
        <f>SUM(T128:T131)</f>
        <v>0</v>
      </c>
      <c r="U127" s="224"/>
      <c r="V127" s="226">
        <f>SUM(V128:V131)</f>
        <v>0</v>
      </c>
      <c r="W127" s="224"/>
      <c r="X127" s="227">
        <f>SUM(X128:X131)</f>
        <v>0</v>
      </c>
      <c r="Y127" s="12"/>
      <c r="Z127" s="12"/>
      <c r="AA127" s="12"/>
      <c r="AB127" s="12"/>
      <c r="AC127" s="12"/>
      <c r="AD127" s="12"/>
      <c r="AE127" s="12"/>
      <c r="AR127" s="228" t="s">
        <v>88</v>
      </c>
      <c r="AT127" s="229" t="s">
        <v>79</v>
      </c>
      <c r="AU127" s="229" t="s">
        <v>88</v>
      </c>
      <c r="AY127" s="228" t="s">
        <v>192</v>
      </c>
      <c r="BK127" s="230">
        <f>SUM(BK128:BK131)</f>
        <v>0</v>
      </c>
    </row>
    <row r="128" s="2" customFormat="1">
      <c r="A128" s="37"/>
      <c r="B128" s="38"/>
      <c r="C128" s="233" t="s">
        <v>88</v>
      </c>
      <c r="D128" s="233" t="s">
        <v>194</v>
      </c>
      <c r="E128" s="234" t="s">
        <v>754</v>
      </c>
      <c r="F128" s="235" t="s">
        <v>755</v>
      </c>
      <c r="G128" s="236" t="s">
        <v>286</v>
      </c>
      <c r="H128" s="237">
        <v>14.4</v>
      </c>
      <c r="I128" s="238"/>
      <c r="J128" s="238"/>
      <c r="K128" s="239">
        <f>ROUND(P128*H128,2)</f>
        <v>0</v>
      </c>
      <c r="L128" s="235" t="s">
        <v>198</v>
      </c>
      <c r="M128" s="43"/>
      <c r="N128" s="240" t="s">
        <v>1</v>
      </c>
      <c r="O128" s="241" t="s">
        <v>43</v>
      </c>
      <c r="P128" s="242">
        <f>I128+J128</f>
        <v>0</v>
      </c>
      <c r="Q128" s="242">
        <f>ROUND(I128*H128,2)</f>
        <v>0</v>
      </c>
      <c r="R128" s="242">
        <f>ROUND(J128*H128,2)</f>
        <v>0</v>
      </c>
      <c r="S128" s="90"/>
      <c r="T128" s="243">
        <f>S128*H128</f>
        <v>0</v>
      </c>
      <c r="U128" s="243">
        <v>0</v>
      </c>
      <c r="V128" s="243">
        <f>U128*H128</f>
        <v>0</v>
      </c>
      <c r="W128" s="243">
        <v>0</v>
      </c>
      <c r="X128" s="244">
        <f>W128*H128</f>
        <v>0</v>
      </c>
      <c r="Y128" s="37"/>
      <c r="Z128" s="37"/>
      <c r="AA128" s="37"/>
      <c r="AB128" s="37"/>
      <c r="AC128" s="37"/>
      <c r="AD128" s="37"/>
      <c r="AE128" s="37"/>
      <c r="AR128" s="245" t="s">
        <v>199</v>
      </c>
      <c r="AT128" s="245" t="s">
        <v>194</v>
      </c>
      <c r="AU128" s="245" t="s">
        <v>90</v>
      </c>
      <c r="AY128" s="16" t="s">
        <v>192</v>
      </c>
      <c r="BE128" s="246">
        <f>IF(O128="základní",K128,0)</f>
        <v>0</v>
      </c>
      <c r="BF128" s="246">
        <f>IF(O128="snížená",K128,0)</f>
        <v>0</v>
      </c>
      <c r="BG128" s="246">
        <f>IF(O128="zákl. přenesená",K128,0)</f>
        <v>0</v>
      </c>
      <c r="BH128" s="246">
        <f>IF(O128="sníž. přenesená",K128,0)</f>
        <v>0</v>
      </c>
      <c r="BI128" s="246">
        <f>IF(O128="nulová",K128,0)</f>
        <v>0</v>
      </c>
      <c r="BJ128" s="16" t="s">
        <v>88</v>
      </c>
      <c r="BK128" s="246">
        <f>ROUND(P128*H128,2)</f>
        <v>0</v>
      </c>
      <c r="BL128" s="16" t="s">
        <v>199</v>
      </c>
      <c r="BM128" s="245" t="s">
        <v>756</v>
      </c>
    </row>
    <row r="129" s="2" customFormat="1">
      <c r="A129" s="37"/>
      <c r="B129" s="38"/>
      <c r="C129" s="39"/>
      <c r="D129" s="247" t="s">
        <v>201</v>
      </c>
      <c r="E129" s="39"/>
      <c r="F129" s="248" t="s">
        <v>757</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201</v>
      </c>
      <c r="AU129" s="16" t="s">
        <v>90</v>
      </c>
    </row>
    <row r="130" s="2" customFormat="1">
      <c r="A130" s="37"/>
      <c r="B130" s="38"/>
      <c r="C130" s="39"/>
      <c r="D130" s="252" t="s">
        <v>203</v>
      </c>
      <c r="E130" s="39"/>
      <c r="F130" s="253" t="s">
        <v>758</v>
      </c>
      <c r="G130" s="39"/>
      <c r="H130" s="39"/>
      <c r="I130" s="249"/>
      <c r="J130" s="249"/>
      <c r="K130" s="39"/>
      <c r="L130" s="39"/>
      <c r="M130" s="43"/>
      <c r="N130" s="250"/>
      <c r="O130" s="251"/>
      <c r="P130" s="90"/>
      <c r="Q130" s="90"/>
      <c r="R130" s="90"/>
      <c r="S130" s="90"/>
      <c r="T130" s="90"/>
      <c r="U130" s="90"/>
      <c r="V130" s="90"/>
      <c r="W130" s="90"/>
      <c r="X130" s="91"/>
      <c r="Y130" s="37"/>
      <c r="Z130" s="37"/>
      <c r="AA130" s="37"/>
      <c r="AB130" s="37"/>
      <c r="AC130" s="37"/>
      <c r="AD130" s="37"/>
      <c r="AE130" s="37"/>
      <c r="AT130" s="16" t="s">
        <v>203</v>
      </c>
      <c r="AU130" s="16" t="s">
        <v>90</v>
      </c>
    </row>
    <row r="131" s="13" customFormat="1">
      <c r="A131" s="13"/>
      <c r="B131" s="254"/>
      <c r="C131" s="255"/>
      <c r="D131" s="252" t="s">
        <v>205</v>
      </c>
      <c r="E131" s="256" t="s">
        <v>1</v>
      </c>
      <c r="F131" s="257" t="s">
        <v>759</v>
      </c>
      <c r="G131" s="255"/>
      <c r="H131" s="258">
        <v>14.4</v>
      </c>
      <c r="I131" s="259"/>
      <c r="J131" s="259"/>
      <c r="K131" s="255"/>
      <c r="L131" s="255"/>
      <c r="M131" s="260"/>
      <c r="N131" s="261"/>
      <c r="O131" s="262"/>
      <c r="P131" s="262"/>
      <c r="Q131" s="262"/>
      <c r="R131" s="262"/>
      <c r="S131" s="262"/>
      <c r="T131" s="262"/>
      <c r="U131" s="262"/>
      <c r="V131" s="262"/>
      <c r="W131" s="262"/>
      <c r="X131" s="263"/>
      <c r="Y131" s="13"/>
      <c r="Z131" s="13"/>
      <c r="AA131" s="13"/>
      <c r="AB131" s="13"/>
      <c r="AC131" s="13"/>
      <c r="AD131" s="13"/>
      <c r="AE131" s="13"/>
      <c r="AT131" s="264" t="s">
        <v>205</v>
      </c>
      <c r="AU131" s="264" t="s">
        <v>90</v>
      </c>
      <c r="AV131" s="13" t="s">
        <v>90</v>
      </c>
      <c r="AW131" s="13" t="s">
        <v>5</v>
      </c>
      <c r="AX131" s="13" t="s">
        <v>88</v>
      </c>
      <c r="AY131" s="264" t="s">
        <v>192</v>
      </c>
    </row>
    <row r="132" s="12" customFormat="1" ht="22.8" customHeight="1">
      <c r="A132" s="12"/>
      <c r="B132" s="216"/>
      <c r="C132" s="217"/>
      <c r="D132" s="218" t="s">
        <v>79</v>
      </c>
      <c r="E132" s="231" t="s">
        <v>90</v>
      </c>
      <c r="F132" s="231" t="s">
        <v>215</v>
      </c>
      <c r="G132" s="217"/>
      <c r="H132" s="217"/>
      <c r="I132" s="220"/>
      <c r="J132" s="220"/>
      <c r="K132" s="232">
        <f>BK132</f>
        <v>0</v>
      </c>
      <c r="L132" s="217"/>
      <c r="M132" s="222"/>
      <c r="N132" s="223"/>
      <c r="O132" s="224"/>
      <c r="P132" s="224"/>
      <c r="Q132" s="225">
        <f>SUM(Q133:Q136)</f>
        <v>0</v>
      </c>
      <c r="R132" s="225">
        <f>SUM(R133:R136)</f>
        <v>0</v>
      </c>
      <c r="S132" s="224"/>
      <c r="T132" s="226">
        <f>SUM(T133:T136)</f>
        <v>0</v>
      </c>
      <c r="U132" s="224"/>
      <c r="V132" s="226">
        <f>SUM(V133:V136)</f>
        <v>0.24192000000000002</v>
      </c>
      <c r="W132" s="224"/>
      <c r="X132" s="227">
        <f>SUM(X133:X136)</f>
        <v>0</v>
      </c>
      <c r="Y132" s="12"/>
      <c r="Z132" s="12"/>
      <c r="AA132" s="12"/>
      <c r="AB132" s="12"/>
      <c r="AC132" s="12"/>
      <c r="AD132" s="12"/>
      <c r="AE132" s="12"/>
      <c r="AR132" s="228" t="s">
        <v>88</v>
      </c>
      <c r="AT132" s="229" t="s">
        <v>79</v>
      </c>
      <c r="AU132" s="229" t="s">
        <v>88</v>
      </c>
      <c r="AY132" s="228" t="s">
        <v>192</v>
      </c>
      <c r="BK132" s="230">
        <f>SUM(BK133:BK136)</f>
        <v>0</v>
      </c>
    </row>
    <row r="133" s="2" customFormat="1" ht="37.8" customHeight="1">
      <c r="A133" s="37"/>
      <c r="B133" s="38"/>
      <c r="C133" s="233" t="s">
        <v>90</v>
      </c>
      <c r="D133" s="233" t="s">
        <v>194</v>
      </c>
      <c r="E133" s="234" t="s">
        <v>216</v>
      </c>
      <c r="F133" s="235" t="s">
        <v>217</v>
      </c>
      <c r="G133" s="236" t="s">
        <v>197</v>
      </c>
      <c r="H133" s="237">
        <v>0.112</v>
      </c>
      <c r="I133" s="238"/>
      <c r="J133" s="238"/>
      <c r="K133" s="239">
        <f>ROUND(P133*H133,2)</f>
        <v>0</v>
      </c>
      <c r="L133" s="235" t="s">
        <v>198</v>
      </c>
      <c r="M133" s="43"/>
      <c r="N133" s="240" t="s">
        <v>1</v>
      </c>
      <c r="O133" s="241" t="s">
        <v>43</v>
      </c>
      <c r="P133" s="242">
        <f>I133+J133</f>
        <v>0</v>
      </c>
      <c r="Q133" s="242">
        <f>ROUND(I133*H133,2)</f>
        <v>0</v>
      </c>
      <c r="R133" s="242">
        <f>ROUND(J133*H133,2)</f>
        <v>0</v>
      </c>
      <c r="S133" s="90"/>
      <c r="T133" s="243">
        <f>S133*H133</f>
        <v>0</v>
      </c>
      <c r="U133" s="243">
        <v>2.1600000000000001</v>
      </c>
      <c r="V133" s="243">
        <f>U133*H133</f>
        <v>0.24192000000000002</v>
      </c>
      <c r="W133" s="243">
        <v>0</v>
      </c>
      <c r="X133" s="244">
        <f>W133*H133</f>
        <v>0</v>
      </c>
      <c r="Y133" s="37"/>
      <c r="Z133" s="37"/>
      <c r="AA133" s="37"/>
      <c r="AB133" s="37"/>
      <c r="AC133" s="37"/>
      <c r="AD133" s="37"/>
      <c r="AE133" s="37"/>
      <c r="AR133" s="245" t="s">
        <v>199</v>
      </c>
      <c r="AT133" s="245" t="s">
        <v>194</v>
      </c>
      <c r="AU133" s="245" t="s">
        <v>90</v>
      </c>
      <c r="AY133" s="16" t="s">
        <v>192</v>
      </c>
      <c r="BE133" s="246">
        <f>IF(O133="základní",K133,0)</f>
        <v>0</v>
      </c>
      <c r="BF133" s="246">
        <f>IF(O133="snížená",K133,0)</f>
        <v>0</v>
      </c>
      <c r="BG133" s="246">
        <f>IF(O133="zákl. přenesená",K133,0)</f>
        <v>0</v>
      </c>
      <c r="BH133" s="246">
        <f>IF(O133="sníž. přenesená",K133,0)</f>
        <v>0</v>
      </c>
      <c r="BI133" s="246">
        <f>IF(O133="nulová",K133,0)</f>
        <v>0</v>
      </c>
      <c r="BJ133" s="16" t="s">
        <v>88</v>
      </c>
      <c r="BK133" s="246">
        <f>ROUND(P133*H133,2)</f>
        <v>0</v>
      </c>
      <c r="BL133" s="16" t="s">
        <v>199</v>
      </c>
      <c r="BM133" s="245" t="s">
        <v>760</v>
      </c>
    </row>
    <row r="134" s="2" customFormat="1">
      <c r="A134" s="37"/>
      <c r="B134" s="38"/>
      <c r="C134" s="39"/>
      <c r="D134" s="247" t="s">
        <v>201</v>
      </c>
      <c r="E134" s="39"/>
      <c r="F134" s="248" t="s">
        <v>219</v>
      </c>
      <c r="G134" s="39"/>
      <c r="H134" s="39"/>
      <c r="I134" s="249"/>
      <c r="J134" s="249"/>
      <c r="K134" s="39"/>
      <c r="L134" s="39"/>
      <c r="M134" s="43"/>
      <c r="N134" s="250"/>
      <c r="O134" s="251"/>
      <c r="P134" s="90"/>
      <c r="Q134" s="90"/>
      <c r="R134" s="90"/>
      <c r="S134" s="90"/>
      <c r="T134" s="90"/>
      <c r="U134" s="90"/>
      <c r="V134" s="90"/>
      <c r="W134" s="90"/>
      <c r="X134" s="91"/>
      <c r="Y134" s="37"/>
      <c r="Z134" s="37"/>
      <c r="AA134" s="37"/>
      <c r="AB134" s="37"/>
      <c r="AC134" s="37"/>
      <c r="AD134" s="37"/>
      <c r="AE134" s="37"/>
      <c r="AT134" s="16" t="s">
        <v>201</v>
      </c>
      <c r="AU134" s="16" t="s">
        <v>90</v>
      </c>
    </row>
    <row r="135" s="2" customFormat="1">
      <c r="A135" s="37"/>
      <c r="B135" s="38"/>
      <c r="C135" s="39"/>
      <c r="D135" s="252" t="s">
        <v>203</v>
      </c>
      <c r="E135" s="39"/>
      <c r="F135" s="253" t="s">
        <v>220</v>
      </c>
      <c r="G135" s="39"/>
      <c r="H135" s="39"/>
      <c r="I135" s="249"/>
      <c r="J135" s="249"/>
      <c r="K135" s="39"/>
      <c r="L135" s="39"/>
      <c r="M135" s="43"/>
      <c r="N135" s="250"/>
      <c r="O135" s="251"/>
      <c r="P135" s="90"/>
      <c r="Q135" s="90"/>
      <c r="R135" s="90"/>
      <c r="S135" s="90"/>
      <c r="T135" s="90"/>
      <c r="U135" s="90"/>
      <c r="V135" s="90"/>
      <c r="W135" s="90"/>
      <c r="X135" s="91"/>
      <c r="Y135" s="37"/>
      <c r="Z135" s="37"/>
      <c r="AA135" s="37"/>
      <c r="AB135" s="37"/>
      <c r="AC135" s="37"/>
      <c r="AD135" s="37"/>
      <c r="AE135" s="37"/>
      <c r="AT135" s="16" t="s">
        <v>203</v>
      </c>
      <c r="AU135" s="16" t="s">
        <v>90</v>
      </c>
    </row>
    <row r="136" s="13" customFormat="1">
      <c r="A136" s="13"/>
      <c r="B136" s="254"/>
      <c r="C136" s="255"/>
      <c r="D136" s="252" t="s">
        <v>205</v>
      </c>
      <c r="E136" s="256" t="s">
        <v>1</v>
      </c>
      <c r="F136" s="257" t="s">
        <v>761</v>
      </c>
      <c r="G136" s="255"/>
      <c r="H136" s="258">
        <v>0.112</v>
      </c>
      <c r="I136" s="259"/>
      <c r="J136" s="259"/>
      <c r="K136" s="255"/>
      <c r="L136" s="255"/>
      <c r="M136" s="260"/>
      <c r="N136" s="261"/>
      <c r="O136" s="262"/>
      <c r="P136" s="262"/>
      <c r="Q136" s="262"/>
      <c r="R136" s="262"/>
      <c r="S136" s="262"/>
      <c r="T136" s="262"/>
      <c r="U136" s="262"/>
      <c r="V136" s="262"/>
      <c r="W136" s="262"/>
      <c r="X136" s="263"/>
      <c r="Y136" s="13"/>
      <c r="Z136" s="13"/>
      <c r="AA136" s="13"/>
      <c r="AB136" s="13"/>
      <c r="AC136" s="13"/>
      <c r="AD136" s="13"/>
      <c r="AE136" s="13"/>
      <c r="AT136" s="264" t="s">
        <v>205</v>
      </c>
      <c r="AU136" s="264" t="s">
        <v>90</v>
      </c>
      <c r="AV136" s="13" t="s">
        <v>90</v>
      </c>
      <c r="AW136" s="13" t="s">
        <v>5</v>
      </c>
      <c r="AX136" s="13" t="s">
        <v>88</v>
      </c>
      <c r="AY136" s="264" t="s">
        <v>192</v>
      </c>
    </row>
    <row r="137" s="12" customFormat="1" ht="22.8" customHeight="1">
      <c r="A137" s="12"/>
      <c r="B137" s="216"/>
      <c r="C137" s="217"/>
      <c r="D137" s="218" t="s">
        <v>79</v>
      </c>
      <c r="E137" s="231" t="s">
        <v>103</v>
      </c>
      <c r="F137" s="231" t="s">
        <v>762</v>
      </c>
      <c r="G137" s="217"/>
      <c r="H137" s="217"/>
      <c r="I137" s="220"/>
      <c r="J137" s="220"/>
      <c r="K137" s="232">
        <f>BK137</f>
        <v>0</v>
      </c>
      <c r="L137" s="217"/>
      <c r="M137" s="222"/>
      <c r="N137" s="223"/>
      <c r="O137" s="224"/>
      <c r="P137" s="224"/>
      <c r="Q137" s="225">
        <f>SUM(Q138:Q167)</f>
        <v>0</v>
      </c>
      <c r="R137" s="225">
        <f>SUM(R138:R167)</f>
        <v>0</v>
      </c>
      <c r="S137" s="224"/>
      <c r="T137" s="226">
        <f>SUM(T138:T167)</f>
        <v>0</v>
      </c>
      <c r="U137" s="224"/>
      <c r="V137" s="226">
        <f>SUM(V138:V167)</f>
        <v>2.7982399999999998</v>
      </c>
      <c r="W137" s="224"/>
      <c r="X137" s="227">
        <f>SUM(X138:X167)</f>
        <v>0</v>
      </c>
      <c r="Y137" s="12"/>
      <c r="Z137" s="12"/>
      <c r="AA137" s="12"/>
      <c r="AB137" s="12"/>
      <c r="AC137" s="12"/>
      <c r="AD137" s="12"/>
      <c r="AE137" s="12"/>
      <c r="AR137" s="228" t="s">
        <v>88</v>
      </c>
      <c r="AT137" s="229" t="s">
        <v>79</v>
      </c>
      <c r="AU137" s="229" t="s">
        <v>88</v>
      </c>
      <c r="AY137" s="228" t="s">
        <v>192</v>
      </c>
      <c r="BK137" s="230">
        <f>SUM(BK138:BK167)</f>
        <v>0</v>
      </c>
    </row>
    <row r="138" s="2" customFormat="1" ht="44.25" customHeight="1">
      <c r="A138" s="37"/>
      <c r="B138" s="38"/>
      <c r="C138" s="233" t="s">
        <v>103</v>
      </c>
      <c r="D138" s="233" t="s">
        <v>194</v>
      </c>
      <c r="E138" s="234" t="s">
        <v>763</v>
      </c>
      <c r="F138" s="235" t="s">
        <v>764</v>
      </c>
      <c r="G138" s="236" t="s">
        <v>314</v>
      </c>
      <c r="H138" s="237">
        <v>16</v>
      </c>
      <c r="I138" s="238"/>
      <c r="J138" s="238"/>
      <c r="K138" s="239">
        <f>ROUND(P138*H138,2)</f>
        <v>0</v>
      </c>
      <c r="L138" s="235" t="s">
        <v>198</v>
      </c>
      <c r="M138" s="43"/>
      <c r="N138" s="240" t="s">
        <v>1</v>
      </c>
      <c r="O138" s="241" t="s">
        <v>43</v>
      </c>
      <c r="P138" s="242">
        <f>I138+J138</f>
        <v>0</v>
      </c>
      <c r="Q138" s="242">
        <f>ROUND(I138*H138,2)</f>
        <v>0</v>
      </c>
      <c r="R138" s="242">
        <f>ROUND(J138*H138,2)</f>
        <v>0</v>
      </c>
      <c r="S138" s="90"/>
      <c r="T138" s="243">
        <f>S138*H138</f>
        <v>0</v>
      </c>
      <c r="U138" s="243">
        <v>0.17488999999999999</v>
      </c>
      <c r="V138" s="243">
        <f>U138*H138</f>
        <v>2.7982399999999998</v>
      </c>
      <c r="W138" s="243">
        <v>0</v>
      </c>
      <c r="X138" s="244">
        <f>W138*H138</f>
        <v>0</v>
      </c>
      <c r="Y138" s="37"/>
      <c r="Z138" s="37"/>
      <c r="AA138" s="37"/>
      <c r="AB138" s="37"/>
      <c r="AC138" s="37"/>
      <c r="AD138" s="37"/>
      <c r="AE138" s="37"/>
      <c r="AR138" s="245" t="s">
        <v>199</v>
      </c>
      <c r="AT138" s="245" t="s">
        <v>194</v>
      </c>
      <c r="AU138" s="245" t="s">
        <v>90</v>
      </c>
      <c r="AY138" s="16" t="s">
        <v>192</v>
      </c>
      <c r="BE138" s="246">
        <f>IF(O138="základní",K138,0)</f>
        <v>0</v>
      </c>
      <c r="BF138" s="246">
        <f>IF(O138="snížená",K138,0)</f>
        <v>0</v>
      </c>
      <c r="BG138" s="246">
        <f>IF(O138="zákl. přenesená",K138,0)</f>
        <v>0</v>
      </c>
      <c r="BH138" s="246">
        <f>IF(O138="sníž. přenesená",K138,0)</f>
        <v>0</v>
      </c>
      <c r="BI138" s="246">
        <f>IF(O138="nulová",K138,0)</f>
        <v>0</v>
      </c>
      <c r="BJ138" s="16" t="s">
        <v>88</v>
      </c>
      <c r="BK138" s="246">
        <f>ROUND(P138*H138,2)</f>
        <v>0</v>
      </c>
      <c r="BL138" s="16" t="s">
        <v>199</v>
      </c>
      <c r="BM138" s="245" t="s">
        <v>765</v>
      </c>
    </row>
    <row r="139" s="2" customFormat="1">
      <c r="A139" s="37"/>
      <c r="B139" s="38"/>
      <c r="C139" s="39"/>
      <c r="D139" s="247" t="s">
        <v>201</v>
      </c>
      <c r="E139" s="39"/>
      <c r="F139" s="248" t="s">
        <v>766</v>
      </c>
      <c r="G139" s="39"/>
      <c r="H139" s="39"/>
      <c r="I139" s="249"/>
      <c r="J139" s="249"/>
      <c r="K139" s="39"/>
      <c r="L139" s="39"/>
      <c r="M139" s="43"/>
      <c r="N139" s="250"/>
      <c r="O139" s="251"/>
      <c r="P139" s="90"/>
      <c r="Q139" s="90"/>
      <c r="R139" s="90"/>
      <c r="S139" s="90"/>
      <c r="T139" s="90"/>
      <c r="U139" s="90"/>
      <c r="V139" s="90"/>
      <c r="W139" s="90"/>
      <c r="X139" s="91"/>
      <c r="Y139" s="37"/>
      <c r="Z139" s="37"/>
      <c r="AA139" s="37"/>
      <c r="AB139" s="37"/>
      <c r="AC139" s="37"/>
      <c r="AD139" s="37"/>
      <c r="AE139" s="37"/>
      <c r="AT139" s="16" t="s">
        <v>201</v>
      </c>
      <c r="AU139" s="16" t="s">
        <v>90</v>
      </c>
    </row>
    <row r="140" s="2" customFormat="1">
      <c r="A140" s="37"/>
      <c r="B140" s="38"/>
      <c r="C140" s="39"/>
      <c r="D140" s="252" t="s">
        <v>203</v>
      </c>
      <c r="E140" s="39"/>
      <c r="F140" s="253" t="s">
        <v>767</v>
      </c>
      <c r="G140" s="39"/>
      <c r="H140" s="39"/>
      <c r="I140" s="249"/>
      <c r="J140" s="249"/>
      <c r="K140" s="39"/>
      <c r="L140" s="39"/>
      <c r="M140" s="43"/>
      <c r="N140" s="250"/>
      <c r="O140" s="251"/>
      <c r="P140" s="90"/>
      <c r="Q140" s="90"/>
      <c r="R140" s="90"/>
      <c r="S140" s="90"/>
      <c r="T140" s="90"/>
      <c r="U140" s="90"/>
      <c r="V140" s="90"/>
      <c r="W140" s="90"/>
      <c r="X140" s="91"/>
      <c r="Y140" s="37"/>
      <c r="Z140" s="37"/>
      <c r="AA140" s="37"/>
      <c r="AB140" s="37"/>
      <c r="AC140" s="37"/>
      <c r="AD140" s="37"/>
      <c r="AE140" s="37"/>
      <c r="AT140" s="16" t="s">
        <v>203</v>
      </c>
      <c r="AU140" s="16" t="s">
        <v>90</v>
      </c>
    </row>
    <row r="141" s="2" customFormat="1" ht="33" customHeight="1">
      <c r="A141" s="37"/>
      <c r="B141" s="38"/>
      <c r="C141" s="276" t="s">
        <v>199</v>
      </c>
      <c r="D141" s="276" t="s">
        <v>261</v>
      </c>
      <c r="E141" s="277" t="s">
        <v>331</v>
      </c>
      <c r="F141" s="278" t="s">
        <v>768</v>
      </c>
      <c r="G141" s="279" t="s">
        <v>314</v>
      </c>
      <c r="H141" s="280">
        <v>14</v>
      </c>
      <c r="I141" s="281"/>
      <c r="J141" s="282"/>
      <c r="K141" s="283">
        <f>ROUND(P141*H141,2)</f>
        <v>0</v>
      </c>
      <c r="L141" s="278" t="s">
        <v>1</v>
      </c>
      <c r="M141" s="284"/>
      <c r="N141" s="285" t="s">
        <v>1</v>
      </c>
      <c r="O141" s="241" t="s">
        <v>43</v>
      </c>
      <c r="P141" s="242">
        <f>I141+J141</f>
        <v>0</v>
      </c>
      <c r="Q141" s="242">
        <f>ROUND(I141*H141,2)</f>
        <v>0</v>
      </c>
      <c r="R141" s="242">
        <f>ROUND(J141*H141,2)</f>
        <v>0</v>
      </c>
      <c r="S141" s="90"/>
      <c r="T141" s="243">
        <f>S141*H141</f>
        <v>0</v>
      </c>
      <c r="U141" s="243">
        <v>0</v>
      </c>
      <c r="V141" s="243">
        <f>U141*H141</f>
        <v>0</v>
      </c>
      <c r="W141" s="243">
        <v>0</v>
      </c>
      <c r="X141" s="244">
        <f>W141*H141</f>
        <v>0</v>
      </c>
      <c r="Y141" s="37"/>
      <c r="Z141" s="37"/>
      <c r="AA141" s="37"/>
      <c r="AB141" s="37"/>
      <c r="AC141" s="37"/>
      <c r="AD141" s="37"/>
      <c r="AE141" s="37"/>
      <c r="AR141" s="245" t="s">
        <v>247</v>
      </c>
      <c r="AT141" s="245" t="s">
        <v>261</v>
      </c>
      <c r="AU141" s="245" t="s">
        <v>90</v>
      </c>
      <c r="AY141" s="16" t="s">
        <v>192</v>
      </c>
      <c r="BE141" s="246">
        <f>IF(O141="základní",K141,0)</f>
        <v>0</v>
      </c>
      <c r="BF141" s="246">
        <f>IF(O141="snížená",K141,0)</f>
        <v>0</v>
      </c>
      <c r="BG141" s="246">
        <f>IF(O141="zákl. přenesená",K141,0)</f>
        <v>0</v>
      </c>
      <c r="BH141" s="246">
        <f>IF(O141="sníž. přenesená",K141,0)</f>
        <v>0</v>
      </c>
      <c r="BI141" s="246">
        <f>IF(O141="nulová",K141,0)</f>
        <v>0</v>
      </c>
      <c r="BJ141" s="16" t="s">
        <v>88</v>
      </c>
      <c r="BK141" s="246">
        <f>ROUND(P141*H141,2)</f>
        <v>0</v>
      </c>
      <c r="BL141" s="16" t="s">
        <v>199</v>
      </c>
      <c r="BM141" s="245" t="s">
        <v>769</v>
      </c>
    </row>
    <row r="142" s="2" customFormat="1" ht="24.15" customHeight="1">
      <c r="A142" s="37"/>
      <c r="B142" s="38"/>
      <c r="C142" s="233" t="s">
        <v>227</v>
      </c>
      <c r="D142" s="233" t="s">
        <v>194</v>
      </c>
      <c r="E142" s="234" t="s">
        <v>770</v>
      </c>
      <c r="F142" s="235" t="s">
        <v>771</v>
      </c>
      <c r="G142" s="236" t="s">
        <v>314</v>
      </c>
      <c r="H142" s="237">
        <v>1</v>
      </c>
      <c r="I142" s="238"/>
      <c r="J142" s="238"/>
      <c r="K142" s="239">
        <f>ROUND(P142*H142,2)</f>
        <v>0</v>
      </c>
      <c r="L142" s="235" t="s">
        <v>198</v>
      </c>
      <c r="M142" s="43"/>
      <c r="N142" s="240" t="s">
        <v>1</v>
      </c>
      <c r="O142" s="241" t="s">
        <v>43</v>
      </c>
      <c r="P142" s="242">
        <f>I142+J142</f>
        <v>0</v>
      </c>
      <c r="Q142" s="242">
        <f>ROUND(I142*H142,2)</f>
        <v>0</v>
      </c>
      <c r="R142" s="242">
        <f>ROUND(J142*H142,2)</f>
        <v>0</v>
      </c>
      <c r="S142" s="90"/>
      <c r="T142" s="243">
        <f>S142*H142</f>
        <v>0</v>
      </c>
      <c r="U142" s="243">
        <v>0</v>
      </c>
      <c r="V142" s="243">
        <f>U142*H142</f>
        <v>0</v>
      </c>
      <c r="W142" s="243">
        <v>0</v>
      </c>
      <c r="X142" s="244">
        <f>W142*H142</f>
        <v>0</v>
      </c>
      <c r="Y142" s="37"/>
      <c r="Z142" s="37"/>
      <c r="AA142" s="37"/>
      <c r="AB142" s="37"/>
      <c r="AC142" s="37"/>
      <c r="AD142" s="37"/>
      <c r="AE142" s="37"/>
      <c r="AR142" s="245" t="s">
        <v>199</v>
      </c>
      <c r="AT142" s="245" t="s">
        <v>194</v>
      </c>
      <c r="AU142" s="245" t="s">
        <v>90</v>
      </c>
      <c r="AY142" s="16" t="s">
        <v>192</v>
      </c>
      <c r="BE142" s="246">
        <f>IF(O142="základní",K142,0)</f>
        <v>0</v>
      </c>
      <c r="BF142" s="246">
        <f>IF(O142="snížená",K142,0)</f>
        <v>0</v>
      </c>
      <c r="BG142" s="246">
        <f>IF(O142="zákl. přenesená",K142,0)</f>
        <v>0</v>
      </c>
      <c r="BH142" s="246">
        <f>IF(O142="sníž. přenesená",K142,0)</f>
        <v>0</v>
      </c>
      <c r="BI142" s="246">
        <f>IF(O142="nulová",K142,0)</f>
        <v>0</v>
      </c>
      <c r="BJ142" s="16" t="s">
        <v>88</v>
      </c>
      <c r="BK142" s="246">
        <f>ROUND(P142*H142,2)</f>
        <v>0</v>
      </c>
      <c r="BL142" s="16" t="s">
        <v>199</v>
      </c>
      <c r="BM142" s="245" t="s">
        <v>772</v>
      </c>
    </row>
    <row r="143" s="2" customFormat="1">
      <c r="A143" s="37"/>
      <c r="B143" s="38"/>
      <c r="C143" s="39"/>
      <c r="D143" s="247" t="s">
        <v>201</v>
      </c>
      <c r="E143" s="39"/>
      <c r="F143" s="248" t="s">
        <v>773</v>
      </c>
      <c r="G143" s="39"/>
      <c r="H143" s="39"/>
      <c r="I143" s="249"/>
      <c r="J143" s="249"/>
      <c r="K143" s="39"/>
      <c r="L143" s="39"/>
      <c r="M143" s="43"/>
      <c r="N143" s="250"/>
      <c r="O143" s="251"/>
      <c r="P143" s="90"/>
      <c r="Q143" s="90"/>
      <c r="R143" s="90"/>
      <c r="S143" s="90"/>
      <c r="T143" s="90"/>
      <c r="U143" s="90"/>
      <c r="V143" s="90"/>
      <c r="W143" s="90"/>
      <c r="X143" s="91"/>
      <c r="Y143" s="37"/>
      <c r="Z143" s="37"/>
      <c r="AA143" s="37"/>
      <c r="AB143" s="37"/>
      <c r="AC143" s="37"/>
      <c r="AD143" s="37"/>
      <c r="AE143" s="37"/>
      <c r="AT143" s="16" t="s">
        <v>201</v>
      </c>
      <c r="AU143" s="16" t="s">
        <v>90</v>
      </c>
    </row>
    <row r="144" s="2" customFormat="1">
      <c r="A144" s="37"/>
      <c r="B144" s="38"/>
      <c r="C144" s="39"/>
      <c r="D144" s="252" t="s">
        <v>203</v>
      </c>
      <c r="E144" s="39"/>
      <c r="F144" s="253" t="s">
        <v>774</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203</v>
      </c>
      <c r="AU144" s="16" t="s">
        <v>90</v>
      </c>
    </row>
    <row r="145" s="2" customFormat="1" ht="24.15" customHeight="1">
      <c r="A145" s="37"/>
      <c r="B145" s="38"/>
      <c r="C145" s="276" t="s">
        <v>234</v>
      </c>
      <c r="D145" s="276" t="s">
        <v>261</v>
      </c>
      <c r="E145" s="277" t="s">
        <v>335</v>
      </c>
      <c r="F145" s="278" t="s">
        <v>775</v>
      </c>
      <c r="G145" s="279" t="s">
        <v>314</v>
      </c>
      <c r="H145" s="280">
        <v>1</v>
      </c>
      <c r="I145" s="281"/>
      <c r="J145" s="282"/>
      <c r="K145" s="283">
        <f>ROUND(P145*H145,2)</f>
        <v>0</v>
      </c>
      <c r="L145" s="278" t="s">
        <v>1</v>
      </c>
      <c r="M145" s="284"/>
      <c r="N145" s="285" t="s">
        <v>1</v>
      </c>
      <c r="O145" s="241" t="s">
        <v>43</v>
      </c>
      <c r="P145" s="242">
        <f>I145+J145</f>
        <v>0</v>
      </c>
      <c r="Q145" s="242">
        <f>ROUND(I145*H145,2)</f>
        <v>0</v>
      </c>
      <c r="R145" s="242">
        <f>ROUND(J145*H145,2)</f>
        <v>0</v>
      </c>
      <c r="S145" s="90"/>
      <c r="T145" s="243">
        <f>S145*H145</f>
        <v>0</v>
      </c>
      <c r="U145" s="243">
        <v>0</v>
      </c>
      <c r="V145" s="243">
        <f>U145*H145</f>
        <v>0</v>
      </c>
      <c r="W145" s="243">
        <v>0</v>
      </c>
      <c r="X145" s="244">
        <f>W145*H145</f>
        <v>0</v>
      </c>
      <c r="Y145" s="37"/>
      <c r="Z145" s="37"/>
      <c r="AA145" s="37"/>
      <c r="AB145" s="37"/>
      <c r="AC145" s="37"/>
      <c r="AD145" s="37"/>
      <c r="AE145" s="37"/>
      <c r="AR145" s="245" t="s">
        <v>247</v>
      </c>
      <c r="AT145" s="245" t="s">
        <v>261</v>
      </c>
      <c r="AU145" s="245" t="s">
        <v>90</v>
      </c>
      <c r="AY145" s="16" t="s">
        <v>192</v>
      </c>
      <c r="BE145" s="246">
        <f>IF(O145="základní",K145,0)</f>
        <v>0</v>
      </c>
      <c r="BF145" s="246">
        <f>IF(O145="snížená",K145,0)</f>
        <v>0</v>
      </c>
      <c r="BG145" s="246">
        <f>IF(O145="zákl. přenesená",K145,0)</f>
        <v>0</v>
      </c>
      <c r="BH145" s="246">
        <f>IF(O145="sníž. přenesená",K145,0)</f>
        <v>0</v>
      </c>
      <c r="BI145" s="246">
        <f>IF(O145="nulová",K145,0)</f>
        <v>0</v>
      </c>
      <c r="BJ145" s="16" t="s">
        <v>88</v>
      </c>
      <c r="BK145" s="246">
        <f>ROUND(P145*H145,2)</f>
        <v>0</v>
      </c>
      <c r="BL145" s="16" t="s">
        <v>199</v>
      </c>
      <c r="BM145" s="245" t="s">
        <v>776</v>
      </c>
    </row>
    <row r="146" s="2" customFormat="1">
      <c r="A146" s="37"/>
      <c r="B146" s="38"/>
      <c r="C146" s="39"/>
      <c r="D146" s="252" t="s">
        <v>433</v>
      </c>
      <c r="E146" s="39"/>
      <c r="F146" s="253" t="s">
        <v>777</v>
      </c>
      <c r="G146" s="39"/>
      <c r="H146" s="39"/>
      <c r="I146" s="249"/>
      <c r="J146" s="249"/>
      <c r="K146" s="39"/>
      <c r="L146" s="39"/>
      <c r="M146" s="43"/>
      <c r="N146" s="250"/>
      <c r="O146" s="251"/>
      <c r="P146" s="90"/>
      <c r="Q146" s="90"/>
      <c r="R146" s="90"/>
      <c r="S146" s="90"/>
      <c r="T146" s="90"/>
      <c r="U146" s="90"/>
      <c r="V146" s="90"/>
      <c r="W146" s="90"/>
      <c r="X146" s="91"/>
      <c r="Y146" s="37"/>
      <c r="Z146" s="37"/>
      <c r="AA146" s="37"/>
      <c r="AB146" s="37"/>
      <c r="AC146" s="37"/>
      <c r="AD146" s="37"/>
      <c r="AE146" s="37"/>
      <c r="AT146" s="16" t="s">
        <v>433</v>
      </c>
      <c r="AU146" s="16" t="s">
        <v>90</v>
      </c>
    </row>
    <row r="147" s="2" customFormat="1" ht="37.8" customHeight="1">
      <c r="A147" s="37"/>
      <c r="B147" s="38"/>
      <c r="C147" s="233" t="s">
        <v>242</v>
      </c>
      <c r="D147" s="233" t="s">
        <v>194</v>
      </c>
      <c r="E147" s="234" t="s">
        <v>778</v>
      </c>
      <c r="F147" s="235" t="s">
        <v>779</v>
      </c>
      <c r="G147" s="236" t="s">
        <v>286</v>
      </c>
      <c r="H147" s="237">
        <v>29.715</v>
      </c>
      <c r="I147" s="238"/>
      <c r="J147" s="238"/>
      <c r="K147" s="239">
        <f>ROUND(P147*H147,2)</f>
        <v>0</v>
      </c>
      <c r="L147" s="235" t="s">
        <v>198</v>
      </c>
      <c r="M147" s="43"/>
      <c r="N147" s="240" t="s">
        <v>1</v>
      </c>
      <c r="O147" s="241" t="s">
        <v>43</v>
      </c>
      <c r="P147" s="242">
        <f>I147+J147</f>
        <v>0</v>
      </c>
      <c r="Q147" s="242">
        <f>ROUND(I147*H147,2)</f>
        <v>0</v>
      </c>
      <c r="R147" s="242">
        <f>ROUND(J147*H147,2)</f>
        <v>0</v>
      </c>
      <c r="S147" s="90"/>
      <c r="T147" s="243">
        <f>S147*H147</f>
        <v>0</v>
      </c>
      <c r="U147" s="243">
        <v>0</v>
      </c>
      <c r="V147" s="243">
        <f>U147*H147</f>
        <v>0</v>
      </c>
      <c r="W147" s="243">
        <v>0</v>
      </c>
      <c r="X147" s="244">
        <f>W147*H147</f>
        <v>0</v>
      </c>
      <c r="Y147" s="37"/>
      <c r="Z147" s="37"/>
      <c r="AA147" s="37"/>
      <c r="AB147" s="37"/>
      <c r="AC147" s="37"/>
      <c r="AD147" s="37"/>
      <c r="AE147" s="37"/>
      <c r="AR147" s="245" t="s">
        <v>199</v>
      </c>
      <c r="AT147" s="245" t="s">
        <v>194</v>
      </c>
      <c r="AU147" s="245" t="s">
        <v>90</v>
      </c>
      <c r="AY147" s="16" t="s">
        <v>192</v>
      </c>
      <c r="BE147" s="246">
        <f>IF(O147="základní",K147,0)</f>
        <v>0</v>
      </c>
      <c r="BF147" s="246">
        <f>IF(O147="snížená",K147,0)</f>
        <v>0</v>
      </c>
      <c r="BG147" s="246">
        <f>IF(O147="zákl. přenesená",K147,0)</f>
        <v>0</v>
      </c>
      <c r="BH147" s="246">
        <f>IF(O147="sníž. přenesená",K147,0)</f>
        <v>0</v>
      </c>
      <c r="BI147" s="246">
        <f>IF(O147="nulová",K147,0)</f>
        <v>0</v>
      </c>
      <c r="BJ147" s="16" t="s">
        <v>88</v>
      </c>
      <c r="BK147" s="246">
        <f>ROUND(P147*H147,2)</f>
        <v>0</v>
      </c>
      <c r="BL147" s="16" t="s">
        <v>199</v>
      </c>
      <c r="BM147" s="245" t="s">
        <v>780</v>
      </c>
    </row>
    <row r="148" s="2" customFormat="1">
      <c r="A148" s="37"/>
      <c r="B148" s="38"/>
      <c r="C148" s="39"/>
      <c r="D148" s="247" t="s">
        <v>201</v>
      </c>
      <c r="E148" s="39"/>
      <c r="F148" s="248" t="s">
        <v>781</v>
      </c>
      <c r="G148" s="39"/>
      <c r="H148" s="39"/>
      <c r="I148" s="249"/>
      <c r="J148" s="249"/>
      <c r="K148" s="39"/>
      <c r="L148" s="39"/>
      <c r="M148" s="43"/>
      <c r="N148" s="250"/>
      <c r="O148" s="251"/>
      <c r="P148" s="90"/>
      <c r="Q148" s="90"/>
      <c r="R148" s="90"/>
      <c r="S148" s="90"/>
      <c r="T148" s="90"/>
      <c r="U148" s="90"/>
      <c r="V148" s="90"/>
      <c r="W148" s="90"/>
      <c r="X148" s="91"/>
      <c r="Y148" s="37"/>
      <c r="Z148" s="37"/>
      <c r="AA148" s="37"/>
      <c r="AB148" s="37"/>
      <c r="AC148" s="37"/>
      <c r="AD148" s="37"/>
      <c r="AE148" s="37"/>
      <c r="AT148" s="16" t="s">
        <v>201</v>
      </c>
      <c r="AU148" s="16" t="s">
        <v>90</v>
      </c>
    </row>
    <row r="149" s="2" customFormat="1">
      <c r="A149" s="37"/>
      <c r="B149" s="38"/>
      <c r="C149" s="39"/>
      <c r="D149" s="252" t="s">
        <v>203</v>
      </c>
      <c r="E149" s="39"/>
      <c r="F149" s="253" t="s">
        <v>782</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203</v>
      </c>
      <c r="AU149" s="16" t="s">
        <v>90</v>
      </c>
    </row>
    <row r="150" s="2" customFormat="1" ht="24.15" customHeight="1">
      <c r="A150" s="37"/>
      <c r="B150" s="38"/>
      <c r="C150" s="276" t="s">
        <v>247</v>
      </c>
      <c r="D150" s="276" t="s">
        <v>261</v>
      </c>
      <c r="E150" s="277" t="s">
        <v>346</v>
      </c>
      <c r="F150" s="278" t="s">
        <v>783</v>
      </c>
      <c r="G150" s="279" t="s">
        <v>314</v>
      </c>
      <c r="H150" s="280">
        <v>10</v>
      </c>
      <c r="I150" s="281"/>
      <c r="J150" s="282"/>
      <c r="K150" s="283">
        <f>ROUND(P150*H150,2)</f>
        <v>0</v>
      </c>
      <c r="L150" s="278" t="s">
        <v>1</v>
      </c>
      <c r="M150" s="284"/>
      <c r="N150" s="285" t="s">
        <v>1</v>
      </c>
      <c r="O150" s="241" t="s">
        <v>43</v>
      </c>
      <c r="P150" s="242">
        <f>I150+J150</f>
        <v>0</v>
      </c>
      <c r="Q150" s="242">
        <f>ROUND(I150*H150,2)</f>
        <v>0</v>
      </c>
      <c r="R150" s="242">
        <f>ROUND(J150*H150,2)</f>
        <v>0</v>
      </c>
      <c r="S150" s="90"/>
      <c r="T150" s="243">
        <f>S150*H150</f>
        <v>0</v>
      </c>
      <c r="U150" s="243">
        <v>0</v>
      </c>
      <c r="V150" s="243">
        <f>U150*H150</f>
        <v>0</v>
      </c>
      <c r="W150" s="243">
        <v>0</v>
      </c>
      <c r="X150" s="244">
        <f>W150*H150</f>
        <v>0</v>
      </c>
      <c r="Y150" s="37"/>
      <c r="Z150" s="37"/>
      <c r="AA150" s="37"/>
      <c r="AB150" s="37"/>
      <c r="AC150" s="37"/>
      <c r="AD150" s="37"/>
      <c r="AE150" s="37"/>
      <c r="AR150" s="245" t="s">
        <v>247</v>
      </c>
      <c r="AT150" s="245" t="s">
        <v>261</v>
      </c>
      <c r="AU150" s="245" t="s">
        <v>90</v>
      </c>
      <c r="AY150" s="16" t="s">
        <v>192</v>
      </c>
      <c r="BE150" s="246">
        <f>IF(O150="základní",K150,0)</f>
        <v>0</v>
      </c>
      <c r="BF150" s="246">
        <f>IF(O150="snížená",K150,0)</f>
        <v>0</v>
      </c>
      <c r="BG150" s="246">
        <f>IF(O150="zákl. přenesená",K150,0)</f>
        <v>0</v>
      </c>
      <c r="BH150" s="246">
        <f>IF(O150="sníž. přenesená",K150,0)</f>
        <v>0</v>
      </c>
      <c r="BI150" s="246">
        <f>IF(O150="nulová",K150,0)</f>
        <v>0</v>
      </c>
      <c r="BJ150" s="16" t="s">
        <v>88</v>
      </c>
      <c r="BK150" s="246">
        <f>ROUND(P150*H150,2)</f>
        <v>0</v>
      </c>
      <c r="BL150" s="16" t="s">
        <v>199</v>
      </c>
      <c r="BM150" s="245" t="s">
        <v>784</v>
      </c>
    </row>
    <row r="151" s="2" customFormat="1">
      <c r="A151" s="37"/>
      <c r="B151" s="38"/>
      <c r="C151" s="39"/>
      <c r="D151" s="252" t="s">
        <v>433</v>
      </c>
      <c r="E151" s="39"/>
      <c r="F151" s="253" t="s">
        <v>785</v>
      </c>
      <c r="G151" s="39"/>
      <c r="H151" s="39"/>
      <c r="I151" s="249"/>
      <c r="J151" s="249"/>
      <c r="K151" s="39"/>
      <c r="L151" s="39"/>
      <c r="M151" s="43"/>
      <c r="N151" s="250"/>
      <c r="O151" s="251"/>
      <c r="P151" s="90"/>
      <c r="Q151" s="90"/>
      <c r="R151" s="90"/>
      <c r="S151" s="90"/>
      <c r="T151" s="90"/>
      <c r="U151" s="90"/>
      <c r="V151" s="90"/>
      <c r="W151" s="90"/>
      <c r="X151" s="91"/>
      <c r="Y151" s="37"/>
      <c r="Z151" s="37"/>
      <c r="AA151" s="37"/>
      <c r="AB151" s="37"/>
      <c r="AC151" s="37"/>
      <c r="AD151" s="37"/>
      <c r="AE151" s="37"/>
      <c r="AT151" s="16" t="s">
        <v>433</v>
      </c>
      <c r="AU151" s="16" t="s">
        <v>90</v>
      </c>
    </row>
    <row r="152" s="2" customFormat="1" ht="24.15" customHeight="1">
      <c r="A152" s="37"/>
      <c r="B152" s="38"/>
      <c r="C152" s="276" t="s">
        <v>254</v>
      </c>
      <c r="D152" s="276" t="s">
        <v>261</v>
      </c>
      <c r="E152" s="277" t="s">
        <v>350</v>
      </c>
      <c r="F152" s="278" t="s">
        <v>786</v>
      </c>
      <c r="G152" s="279" t="s">
        <v>314</v>
      </c>
      <c r="H152" s="280">
        <v>1</v>
      </c>
      <c r="I152" s="281"/>
      <c r="J152" s="282"/>
      <c r="K152" s="283">
        <f>ROUND(P152*H152,2)</f>
        <v>0</v>
      </c>
      <c r="L152" s="278" t="s">
        <v>1</v>
      </c>
      <c r="M152" s="284"/>
      <c r="N152" s="285" t="s">
        <v>1</v>
      </c>
      <c r="O152" s="241" t="s">
        <v>43</v>
      </c>
      <c r="P152" s="242">
        <f>I152+J152</f>
        <v>0</v>
      </c>
      <c r="Q152" s="242">
        <f>ROUND(I152*H152,2)</f>
        <v>0</v>
      </c>
      <c r="R152" s="242">
        <f>ROUND(J152*H152,2)</f>
        <v>0</v>
      </c>
      <c r="S152" s="90"/>
      <c r="T152" s="243">
        <f>S152*H152</f>
        <v>0</v>
      </c>
      <c r="U152" s="243">
        <v>0</v>
      </c>
      <c r="V152" s="243">
        <f>U152*H152</f>
        <v>0</v>
      </c>
      <c r="W152" s="243">
        <v>0</v>
      </c>
      <c r="X152" s="244">
        <f>W152*H152</f>
        <v>0</v>
      </c>
      <c r="Y152" s="37"/>
      <c r="Z152" s="37"/>
      <c r="AA152" s="37"/>
      <c r="AB152" s="37"/>
      <c r="AC152" s="37"/>
      <c r="AD152" s="37"/>
      <c r="AE152" s="37"/>
      <c r="AR152" s="245" t="s">
        <v>247</v>
      </c>
      <c r="AT152" s="245" t="s">
        <v>261</v>
      </c>
      <c r="AU152" s="245" t="s">
        <v>90</v>
      </c>
      <c r="AY152" s="16" t="s">
        <v>192</v>
      </c>
      <c r="BE152" s="246">
        <f>IF(O152="základní",K152,0)</f>
        <v>0</v>
      </c>
      <c r="BF152" s="246">
        <f>IF(O152="snížená",K152,0)</f>
        <v>0</v>
      </c>
      <c r="BG152" s="246">
        <f>IF(O152="zákl. přenesená",K152,0)</f>
        <v>0</v>
      </c>
      <c r="BH152" s="246">
        <f>IF(O152="sníž. přenesená",K152,0)</f>
        <v>0</v>
      </c>
      <c r="BI152" s="246">
        <f>IF(O152="nulová",K152,0)</f>
        <v>0</v>
      </c>
      <c r="BJ152" s="16" t="s">
        <v>88</v>
      </c>
      <c r="BK152" s="246">
        <f>ROUND(P152*H152,2)</f>
        <v>0</v>
      </c>
      <c r="BL152" s="16" t="s">
        <v>199</v>
      </c>
      <c r="BM152" s="245" t="s">
        <v>787</v>
      </c>
    </row>
    <row r="153" s="2" customFormat="1">
      <c r="A153" s="37"/>
      <c r="B153" s="38"/>
      <c r="C153" s="39"/>
      <c r="D153" s="252" t="s">
        <v>433</v>
      </c>
      <c r="E153" s="39"/>
      <c r="F153" s="253" t="s">
        <v>785</v>
      </c>
      <c r="G153" s="39"/>
      <c r="H153" s="39"/>
      <c r="I153" s="249"/>
      <c r="J153" s="249"/>
      <c r="K153" s="39"/>
      <c r="L153" s="39"/>
      <c r="M153" s="43"/>
      <c r="N153" s="250"/>
      <c r="O153" s="251"/>
      <c r="P153" s="90"/>
      <c r="Q153" s="90"/>
      <c r="R153" s="90"/>
      <c r="S153" s="90"/>
      <c r="T153" s="90"/>
      <c r="U153" s="90"/>
      <c r="V153" s="90"/>
      <c r="W153" s="90"/>
      <c r="X153" s="91"/>
      <c r="Y153" s="37"/>
      <c r="Z153" s="37"/>
      <c r="AA153" s="37"/>
      <c r="AB153" s="37"/>
      <c r="AC153" s="37"/>
      <c r="AD153" s="37"/>
      <c r="AE153" s="37"/>
      <c r="AT153" s="16" t="s">
        <v>433</v>
      </c>
      <c r="AU153" s="16" t="s">
        <v>90</v>
      </c>
    </row>
    <row r="154" s="2" customFormat="1" ht="24.15" customHeight="1">
      <c r="A154" s="37"/>
      <c r="B154" s="38"/>
      <c r="C154" s="276" t="s">
        <v>260</v>
      </c>
      <c r="D154" s="276" t="s">
        <v>261</v>
      </c>
      <c r="E154" s="277" t="s">
        <v>354</v>
      </c>
      <c r="F154" s="278" t="s">
        <v>788</v>
      </c>
      <c r="G154" s="279" t="s">
        <v>314</v>
      </c>
      <c r="H154" s="280">
        <v>1</v>
      </c>
      <c r="I154" s="281"/>
      <c r="J154" s="282"/>
      <c r="K154" s="283">
        <f>ROUND(P154*H154,2)</f>
        <v>0</v>
      </c>
      <c r="L154" s="278" t="s">
        <v>1</v>
      </c>
      <c r="M154" s="284"/>
      <c r="N154" s="285" t="s">
        <v>1</v>
      </c>
      <c r="O154" s="241" t="s">
        <v>43</v>
      </c>
      <c r="P154" s="242">
        <f>I154+J154</f>
        <v>0</v>
      </c>
      <c r="Q154" s="242">
        <f>ROUND(I154*H154,2)</f>
        <v>0</v>
      </c>
      <c r="R154" s="242">
        <f>ROUND(J154*H154,2)</f>
        <v>0</v>
      </c>
      <c r="S154" s="90"/>
      <c r="T154" s="243">
        <f>S154*H154</f>
        <v>0</v>
      </c>
      <c r="U154" s="243">
        <v>0</v>
      </c>
      <c r="V154" s="243">
        <f>U154*H154</f>
        <v>0</v>
      </c>
      <c r="W154" s="243">
        <v>0</v>
      </c>
      <c r="X154" s="244">
        <f>W154*H154</f>
        <v>0</v>
      </c>
      <c r="Y154" s="37"/>
      <c r="Z154" s="37"/>
      <c r="AA154" s="37"/>
      <c r="AB154" s="37"/>
      <c r="AC154" s="37"/>
      <c r="AD154" s="37"/>
      <c r="AE154" s="37"/>
      <c r="AR154" s="245" t="s">
        <v>247</v>
      </c>
      <c r="AT154" s="245" t="s">
        <v>261</v>
      </c>
      <c r="AU154" s="245" t="s">
        <v>90</v>
      </c>
      <c r="AY154" s="16" t="s">
        <v>192</v>
      </c>
      <c r="BE154" s="246">
        <f>IF(O154="základní",K154,0)</f>
        <v>0</v>
      </c>
      <c r="BF154" s="246">
        <f>IF(O154="snížená",K154,0)</f>
        <v>0</v>
      </c>
      <c r="BG154" s="246">
        <f>IF(O154="zákl. přenesená",K154,0)</f>
        <v>0</v>
      </c>
      <c r="BH154" s="246">
        <f>IF(O154="sníž. přenesená",K154,0)</f>
        <v>0</v>
      </c>
      <c r="BI154" s="246">
        <f>IF(O154="nulová",K154,0)</f>
        <v>0</v>
      </c>
      <c r="BJ154" s="16" t="s">
        <v>88</v>
      </c>
      <c r="BK154" s="246">
        <f>ROUND(P154*H154,2)</f>
        <v>0</v>
      </c>
      <c r="BL154" s="16" t="s">
        <v>199</v>
      </c>
      <c r="BM154" s="245" t="s">
        <v>789</v>
      </c>
    </row>
    <row r="155" s="2" customFormat="1">
      <c r="A155" s="37"/>
      <c r="B155" s="38"/>
      <c r="C155" s="39"/>
      <c r="D155" s="252" t="s">
        <v>433</v>
      </c>
      <c r="E155" s="39"/>
      <c r="F155" s="253" t="s">
        <v>785</v>
      </c>
      <c r="G155" s="39"/>
      <c r="H155" s="39"/>
      <c r="I155" s="249"/>
      <c r="J155" s="249"/>
      <c r="K155" s="39"/>
      <c r="L155" s="39"/>
      <c r="M155" s="43"/>
      <c r="N155" s="250"/>
      <c r="O155" s="251"/>
      <c r="P155" s="90"/>
      <c r="Q155" s="90"/>
      <c r="R155" s="90"/>
      <c r="S155" s="90"/>
      <c r="T155" s="90"/>
      <c r="U155" s="90"/>
      <c r="V155" s="90"/>
      <c r="W155" s="90"/>
      <c r="X155" s="91"/>
      <c r="Y155" s="37"/>
      <c r="Z155" s="37"/>
      <c r="AA155" s="37"/>
      <c r="AB155" s="37"/>
      <c r="AC155" s="37"/>
      <c r="AD155" s="37"/>
      <c r="AE155" s="37"/>
      <c r="AT155" s="16" t="s">
        <v>433</v>
      </c>
      <c r="AU155" s="16" t="s">
        <v>90</v>
      </c>
    </row>
    <row r="156" s="2" customFormat="1" ht="24.15" customHeight="1">
      <c r="A156" s="37"/>
      <c r="B156" s="38"/>
      <c r="C156" s="276" t="s">
        <v>268</v>
      </c>
      <c r="D156" s="276" t="s">
        <v>261</v>
      </c>
      <c r="E156" s="277" t="s">
        <v>300</v>
      </c>
      <c r="F156" s="278" t="s">
        <v>790</v>
      </c>
      <c r="G156" s="279" t="s">
        <v>314</v>
      </c>
      <c r="H156" s="280">
        <v>1</v>
      </c>
      <c r="I156" s="281"/>
      <c r="J156" s="282"/>
      <c r="K156" s="283">
        <f>ROUND(P156*H156,2)</f>
        <v>0</v>
      </c>
      <c r="L156" s="278" t="s">
        <v>1</v>
      </c>
      <c r="M156" s="284"/>
      <c r="N156" s="285" t="s">
        <v>1</v>
      </c>
      <c r="O156" s="241" t="s">
        <v>43</v>
      </c>
      <c r="P156" s="242">
        <f>I156+J156</f>
        <v>0</v>
      </c>
      <c r="Q156" s="242">
        <f>ROUND(I156*H156,2)</f>
        <v>0</v>
      </c>
      <c r="R156" s="242">
        <f>ROUND(J156*H156,2)</f>
        <v>0</v>
      </c>
      <c r="S156" s="90"/>
      <c r="T156" s="243">
        <f>S156*H156</f>
        <v>0</v>
      </c>
      <c r="U156" s="243">
        <v>0</v>
      </c>
      <c r="V156" s="243">
        <f>U156*H156</f>
        <v>0</v>
      </c>
      <c r="W156" s="243">
        <v>0</v>
      </c>
      <c r="X156" s="244">
        <f>W156*H156</f>
        <v>0</v>
      </c>
      <c r="Y156" s="37"/>
      <c r="Z156" s="37"/>
      <c r="AA156" s="37"/>
      <c r="AB156" s="37"/>
      <c r="AC156" s="37"/>
      <c r="AD156" s="37"/>
      <c r="AE156" s="37"/>
      <c r="AR156" s="245" t="s">
        <v>247</v>
      </c>
      <c r="AT156" s="245" t="s">
        <v>261</v>
      </c>
      <c r="AU156" s="245" t="s">
        <v>90</v>
      </c>
      <c r="AY156" s="16" t="s">
        <v>192</v>
      </c>
      <c r="BE156" s="246">
        <f>IF(O156="základní",K156,0)</f>
        <v>0</v>
      </c>
      <c r="BF156" s="246">
        <f>IF(O156="snížená",K156,0)</f>
        <v>0</v>
      </c>
      <c r="BG156" s="246">
        <f>IF(O156="zákl. přenesená",K156,0)</f>
        <v>0</v>
      </c>
      <c r="BH156" s="246">
        <f>IF(O156="sníž. přenesená",K156,0)</f>
        <v>0</v>
      </c>
      <c r="BI156" s="246">
        <f>IF(O156="nulová",K156,0)</f>
        <v>0</v>
      </c>
      <c r="BJ156" s="16" t="s">
        <v>88</v>
      </c>
      <c r="BK156" s="246">
        <f>ROUND(P156*H156,2)</f>
        <v>0</v>
      </c>
      <c r="BL156" s="16" t="s">
        <v>199</v>
      </c>
      <c r="BM156" s="245" t="s">
        <v>791</v>
      </c>
    </row>
    <row r="157" s="2" customFormat="1">
      <c r="A157" s="37"/>
      <c r="B157" s="38"/>
      <c r="C157" s="39"/>
      <c r="D157" s="252" t="s">
        <v>433</v>
      </c>
      <c r="E157" s="39"/>
      <c r="F157" s="253" t="s">
        <v>785</v>
      </c>
      <c r="G157" s="39"/>
      <c r="H157" s="39"/>
      <c r="I157" s="249"/>
      <c r="J157" s="249"/>
      <c r="K157" s="39"/>
      <c r="L157" s="39"/>
      <c r="M157" s="43"/>
      <c r="N157" s="250"/>
      <c r="O157" s="251"/>
      <c r="P157" s="90"/>
      <c r="Q157" s="90"/>
      <c r="R157" s="90"/>
      <c r="S157" s="90"/>
      <c r="T157" s="90"/>
      <c r="U157" s="90"/>
      <c r="V157" s="90"/>
      <c r="W157" s="90"/>
      <c r="X157" s="91"/>
      <c r="Y157" s="37"/>
      <c r="Z157" s="37"/>
      <c r="AA157" s="37"/>
      <c r="AB157" s="37"/>
      <c r="AC157" s="37"/>
      <c r="AD157" s="37"/>
      <c r="AE157" s="37"/>
      <c r="AT157" s="16" t="s">
        <v>433</v>
      </c>
      <c r="AU157" s="16" t="s">
        <v>90</v>
      </c>
    </row>
    <row r="158" s="2" customFormat="1" ht="16.5" customHeight="1">
      <c r="A158" s="37"/>
      <c r="B158" s="38"/>
      <c r="C158" s="276" t="s">
        <v>9</v>
      </c>
      <c r="D158" s="276" t="s">
        <v>261</v>
      </c>
      <c r="E158" s="277" t="s">
        <v>306</v>
      </c>
      <c r="F158" s="278" t="s">
        <v>792</v>
      </c>
      <c r="G158" s="279" t="s">
        <v>314</v>
      </c>
      <c r="H158" s="280">
        <v>18</v>
      </c>
      <c r="I158" s="281"/>
      <c r="J158" s="282"/>
      <c r="K158" s="283">
        <f>ROUND(P158*H158,2)</f>
        <v>0</v>
      </c>
      <c r="L158" s="278" t="s">
        <v>1</v>
      </c>
      <c r="M158" s="284"/>
      <c r="N158" s="285" t="s">
        <v>1</v>
      </c>
      <c r="O158" s="241" t="s">
        <v>43</v>
      </c>
      <c r="P158" s="242">
        <f>I158+J158</f>
        <v>0</v>
      </c>
      <c r="Q158" s="242">
        <f>ROUND(I158*H158,2)</f>
        <v>0</v>
      </c>
      <c r="R158" s="242">
        <f>ROUND(J158*H158,2)</f>
        <v>0</v>
      </c>
      <c r="S158" s="90"/>
      <c r="T158" s="243">
        <f>S158*H158</f>
        <v>0</v>
      </c>
      <c r="U158" s="243">
        <v>0</v>
      </c>
      <c r="V158" s="243">
        <f>U158*H158</f>
        <v>0</v>
      </c>
      <c r="W158" s="243">
        <v>0</v>
      </c>
      <c r="X158" s="244">
        <f>W158*H158</f>
        <v>0</v>
      </c>
      <c r="Y158" s="37"/>
      <c r="Z158" s="37"/>
      <c r="AA158" s="37"/>
      <c r="AB158" s="37"/>
      <c r="AC158" s="37"/>
      <c r="AD158" s="37"/>
      <c r="AE158" s="37"/>
      <c r="AR158" s="245" t="s">
        <v>247</v>
      </c>
      <c r="AT158" s="245" t="s">
        <v>261</v>
      </c>
      <c r="AU158" s="245" t="s">
        <v>90</v>
      </c>
      <c r="AY158" s="16" t="s">
        <v>192</v>
      </c>
      <c r="BE158" s="246">
        <f>IF(O158="základní",K158,0)</f>
        <v>0</v>
      </c>
      <c r="BF158" s="246">
        <f>IF(O158="snížená",K158,0)</f>
        <v>0</v>
      </c>
      <c r="BG158" s="246">
        <f>IF(O158="zákl. přenesená",K158,0)</f>
        <v>0</v>
      </c>
      <c r="BH158" s="246">
        <f>IF(O158="sníž. přenesená",K158,0)</f>
        <v>0</v>
      </c>
      <c r="BI158" s="246">
        <f>IF(O158="nulová",K158,0)</f>
        <v>0</v>
      </c>
      <c r="BJ158" s="16" t="s">
        <v>88</v>
      </c>
      <c r="BK158" s="246">
        <f>ROUND(P158*H158,2)</f>
        <v>0</v>
      </c>
      <c r="BL158" s="16" t="s">
        <v>199</v>
      </c>
      <c r="BM158" s="245" t="s">
        <v>793</v>
      </c>
    </row>
    <row r="159" s="13" customFormat="1">
      <c r="A159" s="13"/>
      <c r="B159" s="254"/>
      <c r="C159" s="255"/>
      <c r="D159" s="252" t="s">
        <v>205</v>
      </c>
      <c r="E159" s="256" t="s">
        <v>1</v>
      </c>
      <c r="F159" s="257" t="s">
        <v>794</v>
      </c>
      <c r="G159" s="255"/>
      <c r="H159" s="258">
        <v>18</v>
      </c>
      <c r="I159" s="259"/>
      <c r="J159" s="259"/>
      <c r="K159" s="255"/>
      <c r="L159" s="255"/>
      <c r="M159" s="260"/>
      <c r="N159" s="261"/>
      <c r="O159" s="262"/>
      <c r="P159" s="262"/>
      <c r="Q159" s="262"/>
      <c r="R159" s="262"/>
      <c r="S159" s="262"/>
      <c r="T159" s="262"/>
      <c r="U159" s="262"/>
      <c r="V159" s="262"/>
      <c r="W159" s="262"/>
      <c r="X159" s="263"/>
      <c r="Y159" s="13"/>
      <c r="Z159" s="13"/>
      <c r="AA159" s="13"/>
      <c r="AB159" s="13"/>
      <c r="AC159" s="13"/>
      <c r="AD159" s="13"/>
      <c r="AE159" s="13"/>
      <c r="AT159" s="264" t="s">
        <v>205</v>
      </c>
      <c r="AU159" s="264" t="s">
        <v>90</v>
      </c>
      <c r="AV159" s="13" t="s">
        <v>90</v>
      </c>
      <c r="AW159" s="13" t="s">
        <v>5</v>
      </c>
      <c r="AX159" s="13" t="s">
        <v>88</v>
      </c>
      <c r="AY159" s="264" t="s">
        <v>192</v>
      </c>
    </row>
    <row r="160" s="2" customFormat="1" ht="16.5" customHeight="1">
      <c r="A160" s="37"/>
      <c r="B160" s="38"/>
      <c r="C160" s="276" t="s">
        <v>283</v>
      </c>
      <c r="D160" s="276" t="s">
        <v>261</v>
      </c>
      <c r="E160" s="277" t="s">
        <v>380</v>
      </c>
      <c r="F160" s="278" t="s">
        <v>795</v>
      </c>
      <c r="G160" s="279" t="s">
        <v>314</v>
      </c>
      <c r="H160" s="280">
        <v>2</v>
      </c>
      <c r="I160" s="281"/>
      <c r="J160" s="282"/>
      <c r="K160" s="283">
        <f>ROUND(P160*H160,2)</f>
        <v>0</v>
      </c>
      <c r="L160" s="278" t="s">
        <v>1</v>
      </c>
      <c r="M160" s="284"/>
      <c r="N160" s="285" t="s">
        <v>1</v>
      </c>
      <c r="O160" s="241" t="s">
        <v>43</v>
      </c>
      <c r="P160" s="242">
        <f>I160+J160</f>
        <v>0</v>
      </c>
      <c r="Q160" s="242">
        <f>ROUND(I160*H160,2)</f>
        <v>0</v>
      </c>
      <c r="R160" s="242">
        <f>ROUND(J160*H160,2)</f>
        <v>0</v>
      </c>
      <c r="S160" s="90"/>
      <c r="T160" s="243">
        <f>S160*H160</f>
        <v>0</v>
      </c>
      <c r="U160" s="243">
        <v>0</v>
      </c>
      <c r="V160" s="243">
        <f>U160*H160</f>
        <v>0</v>
      </c>
      <c r="W160" s="243">
        <v>0</v>
      </c>
      <c r="X160" s="244">
        <f>W160*H160</f>
        <v>0</v>
      </c>
      <c r="Y160" s="37"/>
      <c r="Z160" s="37"/>
      <c r="AA160" s="37"/>
      <c r="AB160" s="37"/>
      <c r="AC160" s="37"/>
      <c r="AD160" s="37"/>
      <c r="AE160" s="37"/>
      <c r="AR160" s="245" t="s">
        <v>247</v>
      </c>
      <c r="AT160" s="245" t="s">
        <v>261</v>
      </c>
      <c r="AU160" s="245" t="s">
        <v>90</v>
      </c>
      <c r="AY160" s="16" t="s">
        <v>192</v>
      </c>
      <c r="BE160" s="246">
        <f>IF(O160="základní",K160,0)</f>
        <v>0</v>
      </c>
      <c r="BF160" s="246">
        <f>IF(O160="snížená",K160,0)</f>
        <v>0</v>
      </c>
      <c r="BG160" s="246">
        <f>IF(O160="zákl. přenesená",K160,0)</f>
        <v>0</v>
      </c>
      <c r="BH160" s="246">
        <f>IF(O160="sníž. přenesená",K160,0)</f>
        <v>0</v>
      </c>
      <c r="BI160" s="246">
        <f>IF(O160="nulová",K160,0)</f>
        <v>0</v>
      </c>
      <c r="BJ160" s="16" t="s">
        <v>88</v>
      </c>
      <c r="BK160" s="246">
        <f>ROUND(P160*H160,2)</f>
        <v>0</v>
      </c>
      <c r="BL160" s="16" t="s">
        <v>199</v>
      </c>
      <c r="BM160" s="245" t="s">
        <v>796</v>
      </c>
    </row>
    <row r="161" s="2" customFormat="1" ht="16.5" customHeight="1">
      <c r="A161" s="37"/>
      <c r="B161" s="38"/>
      <c r="C161" s="276" t="s">
        <v>292</v>
      </c>
      <c r="D161" s="276" t="s">
        <v>261</v>
      </c>
      <c r="E161" s="277" t="s">
        <v>312</v>
      </c>
      <c r="F161" s="278" t="s">
        <v>797</v>
      </c>
      <c r="G161" s="279" t="s">
        <v>314</v>
      </c>
      <c r="H161" s="280">
        <v>8</v>
      </c>
      <c r="I161" s="281"/>
      <c r="J161" s="282"/>
      <c r="K161" s="283">
        <f>ROUND(P161*H161,2)</f>
        <v>0</v>
      </c>
      <c r="L161" s="278" t="s">
        <v>1</v>
      </c>
      <c r="M161" s="284"/>
      <c r="N161" s="285" t="s">
        <v>1</v>
      </c>
      <c r="O161" s="241" t="s">
        <v>43</v>
      </c>
      <c r="P161" s="242">
        <f>I161+J161</f>
        <v>0</v>
      </c>
      <c r="Q161" s="242">
        <f>ROUND(I161*H161,2)</f>
        <v>0</v>
      </c>
      <c r="R161" s="242">
        <f>ROUND(J161*H161,2)</f>
        <v>0</v>
      </c>
      <c r="S161" s="90"/>
      <c r="T161" s="243">
        <f>S161*H161</f>
        <v>0</v>
      </c>
      <c r="U161" s="243">
        <v>0</v>
      </c>
      <c r="V161" s="243">
        <f>U161*H161</f>
        <v>0</v>
      </c>
      <c r="W161" s="243">
        <v>0</v>
      </c>
      <c r="X161" s="244">
        <f>W161*H161</f>
        <v>0</v>
      </c>
      <c r="Y161" s="37"/>
      <c r="Z161" s="37"/>
      <c r="AA161" s="37"/>
      <c r="AB161" s="37"/>
      <c r="AC161" s="37"/>
      <c r="AD161" s="37"/>
      <c r="AE161" s="37"/>
      <c r="AR161" s="245" t="s">
        <v>247</v>
      </c>
      <c r="AT161" s="245" t="s">
        <v>261</v>
      </c>
      <c r="AU161" s="245" t="s">
        <v>90</v>
      </c>
      <c r="AY161" s="16" t="s">
        <v>192</v>
      </c>
      <c r="BE161" s="246">
        <f>IF(O161="základní",K161,0)</f>
        <v>0</v>
      </c>
      <c r="BF161" s="246">
        <f>IF(O161="snížená",K161,0)</f>
        <v>0</v>
      </c>
      <c r="BG161" s="246">
        <f>IF(O161="zákl. přenesená",K161,0)</f>
        <v>0</v>
      </c>
      <c r="BH161" s="246">
        <f>IF(O161="sníž. přenesená",K161,0)</f>
        <v>0</v>
      </c>
      <c r="BI161" s="246">
        <f>IF(O161="nulová",K161,0)</f>
        <v>0</v>
      </c>
      <c r="BJ161" s="16" t="s">
        <v>88</v>
      </c>
      <c r="BK161" s="246">
        <f>ROUND(P161*H161,2)</f>
        <v>0</v>
      </c>
      <c r="BL161" s="16" t="s">
        <v>199</v>
      </c>
      <c r="BM161" s="245" t="s">
        <v>798</v>
      </c>
    </row>
    <row r="162" s="13" customFormat="1">
      <c r="A162" s="13"/>
      <c r="B162" s="254"/>
      <c r="C162" s="255"/>
      <c r="D162" s="252" t="s">
        <v>205</v>
      </c>
      <c r="E162" s="256" t="s">
        <v>1</v>
      </c>
      <c r="F162" s="257" t="s">
        <v>799</v>
      </c>
      <c r="G162" s="255"/>
      <c r="H162" s="258">
        <v>8</v>
      </c>
      <c r="I162" s="259"/>
      <c r="J162" s="259"/>
      <c r="K162" s="255"/>
      <c r="L162" s="255"/>
      <c r="M162" s="260"/>
      <c r="N162" s="261"/>
      <c r="O162" s="262"/>
      <c r="P162" s="262"/>
      <c r="Q162" s="262"/>
      <c r="R162" s="262"/>
      <c r="S162" s="262"/>
      <c r="T162" s="262"/>
      <c r="U162" s="262"/>
      <c r="V162" s="262"/>
      <c r="W162" s="262"/>
      <c r="X162" s="263"/>
      <c r="Y162" s="13"/>
      <c r="Z162" s="13"/>
      <c r="AA162" s="13"/>
      <c r="AB162" s="13"/>
      <c r="AC162" s="13"/>
      <c r="AD162" s="13"/>
      <c r="AE162" s="13"/>
      <c r="AT162" s="264" t="s">
        <v>205</v>
      </c>
      <c r="AU162" s="264" t="s">
        <v>90</v>
      </c>
      <c r="AV162" s="13" t="s">
        <v>90</v>
      </c>
      <c r="AW162" s="13" t="s">
        <v>5</v>
      </c>
      <c r="AX162" s="13" t="s">
        <v>88</v>
      </c>
      <c r="AY162" s="264" t="s">
        <v>192</v>
      </c>
    </row>
    <row r="163" s="2" customFormat="1" ht="16.5" customHeight="1">
      <c r="A163" s="37"/>
      <c r="B163" s="38"/>
      <c r="C163" s="276" t="s">
        <v>299</v>
      </c>
      <c r="D163" s="276" t="s">
        <v>261</v>
      </c>
      <c r="E163" s="277" t="s">
        <v>317</v>
      </c>
      <c r="F163" s="278" t="s">
        <v>800</v>
      </c>
      <c r="G163" s="279" t="s">
        <v>314</v>
      </c>
      <c r="H163" s="280">
        <v>4</v>
      </c>
      <c r="I163" s="281"/>
      <c r="J163" s="282"/>
      <c r="K163" s="283">
        <f>ROUND(P163*H163,2)</f>
        <v>0</v>
      </c>
      <c r="L163" s="278" t="s">
        <v>1</v>
      </c>
      <c r="M163" s="284"/>
      <c r="N163" s="285" t="s">
        <v>1</v>
      </c>
      <c r="O163" s="241" t="s">
        <v>43</v>
      </c>
      <c r="P163" s="242">
        <f>I163+J163</f>
        <v>0</v>
      </c>
      <c r="Q163" s="242">
        <f>ROUND(I163*H163,2)</f>
        <v>0</v>
      </c>
      <c r="R163" s="242">
        <f>ROUND(J163*H163,2)</f>
        <v>0</v>
      </c>
      <c r="S163" s="90"/>
      <c r="T163" s="243">
        <f>S163*H163</f>
        <v>0</v>
      </c>
      <c r="U163" s="243">
        <v>0</v>
      </c>
      <c r="V163" s="243">
        <f>U163*H163</f>
        <v>0</v>
      </c>
      <c r="W163" s="243">
        <v>0</v>
      </c>
      <c r="X163" s="244">
        <f>W163*H163</f>
        <v>0</v>
      </c>
      <c r="Y163" s="37"/>
      <c r="Z163" s="37"/>
      <c r="AA163" s="37"/>
      <c r="AB163" s="37"/>
      <c r="AC163" s="37"/>
      <c r="AD163" s="37"/>
      <c r="AE163" s="37"/>
      <c r="AR163" s="245" t="s">
        <v>247</v>
      </c>
      <c r="AT163" s="245" t="s">
        <v>261</v>
      </c>
      <c r="AU163" s="245" t="s">
        <v>90</v>
      </c>
      <c r="AY163" s="16" t="s">
        <v>192</v>
      </c>
      <c r="BE163" s="246">
        <f>IF(O163="základní",K163,0)</f>
        <v>0</v>
      </c>
      <c r="BF163" s="246">
        <f>IF(O163="snížená",K163,0)</f>
        <v>0</v>
      </c>
      <c r="BG163" s="246">
        <f>IF(O163="zákl. přenesená",K163,0)</f>
        <v>0</v>
      </c>
      <c r="BH163" s="246">
        <f>IF(O163="sníž. přenesená",K163,0)</f>
        <v>0</v>
      </c>
      <c r="BI163" s="246">
        <f>IF(O163="nulová",K163,0)</f>
        <v>0</v>
      </c>
      <c r="BJ163" s="16" t="s">
        <v>88</v>
      </c>
      <c r="BK163" s="246">
        <f>ROUND(P163*H163,2)</f>
        <v>0</v>
      </c>
      <c r="BL163" s="16" t="s">
        <v>199</v>
      </c>
      <c r="BM163" s="245" t="s">
        <v>801</v>
      </c>
    </row>
    <row r="164" s="2" customFormat="1">
      <c r="A164" s="37"/>
      <c r="B164" s="38"/>
      <c r="C164" s="39"/>
      <c r="D164" s="252" t="s">
        <v>433</v>
      </c>
      <c r="E164" s="39"/>
      <c r="F164" s="253" t="s">
        <v>802</v>
      </c>
      <c r="G164" s="39"/>
      <c r="H164" s="39"/>
      <c r="I164" s="249"/>
      <c r="J164" s="249"/>
      <c r="K164" s="39"/>
      <c r="L164" s="39"/>
      <c r="M164" s="43"/>
      <c r="N164" s="250"/>
      <c r="O164" s="251"/>
      <c r="P164" s="90"/>
      <c r="Q164" s="90"/>
      <c r="R164" s="90"/>
      <c r="S164" s="90"/>
      <c r="T164" s="90"/>
      <c r="U164" s="90"/>
      <c r="V164" s="90"/>
      <c r="W164" s="90"/>
      <c r="X164" s="91"/>
      <c r="Y164" s="37"/>
      <c r="Z164" s="37"/>
      <c r="AA164" s="37"/>
      <c r="AB164" s="37"/>
      <c r="AC164" s="37"/>
      <c r="AD164" s="37"/>
      <c r="AE164" s="37"/>
      <c r="AT164" s="16" t="s">
        <v>433</v>
      </c>
      <c r="AU164" s="16" t="s">
        <v>90</v>
      </c>
    </row>
    <row r="165" s="13" customFormat="1">
      <c r="A165" s="13"/>
      <c r="B165" s="254"/>
      <c r="C165" s="255"/>
      <c r="D165" s="252" t="s">
        <v>205</v>
      </c>
      <c r="E165" s="256" t="s">
        <v>1</v>
      </c>
      <c r="F165" s="257" t="s">
        <v>803</v>
      </c>
      <c r="G165" s="255"/>
      <c r="H165" s="258">
        <v>4</v>
      </c>
      <c r="I165" s="259"/>
      <c r="J165" s="259"/>
      <c r="K165" s="255"/>
      <c r="L165" s="255"/>
      <c r="M165" s="260"/>
      <c r="N165" s="261"/>
      <c r="O165" s="262"/>
      <c r="P165" s="262"/>
      <c r="Q165" s="262"/>
      <c r="R165" s="262"/>
      <c r="S165" s="262"/>
      <c r="T165" s="262"/>
      <c r="U165" s="262"/>
      <c r="V165" s="262"/>
      <c r="W165" s="262"/>
      <c r="X165" s="263"/>
      <c r="Y165" s="13"/>
      <c r="Z165" s="13"/>
      <c r="AA165" s="13"/>
      <c r="AB165" s="13"/>
      <c r="AC165" s="13"/>
      <c r="AD165" s="13"/>
      <c r="AE165" s="13"/>
      <c r="AT165" s="264" t="s">
        <v>205</v>
      </c>
      <c r="AU165" s="264" t="s">
        <v>90</v>
      </c>
      <c r="AV165" s="13" t="s">
        <v>90</v>
      </c>
      <c r="AW165" s="13" t="s">
        <v>5</v>
      </c>
      <c r="AX165" s="13" t="s">
        <v>88</v>
      </c>
      <c r="AY165" s="264" t="s">
        <v>192</v>
      </c>
    </row>
    <row r="166" s="2" customFormat="1" ht="33" customHeight="1">
      <c r="A166" s="37"/>
      <c r="B166" s="38"/>
      <c r="C166" s="233" t="s">
        <v>287</v>
      </c>
      <c r="D166" s="233" t="s">
        <v>194</v>
      </c>
      <c r="E166" s="234" t="s">
        <v>321</v>
      </c>
      <c r="F166" s="235" t="s">
        <v>804</v>
      </c>
      <c r="G166" s="236" t="s">
        <v>286</v>
      </c>
      <c r="H166" s="237">
        <v>29.715</v>
      </c>
      <c r="I166" s="238"/>
      <c r="J166" s="238"/>
      <c r="K166" s="239">
        <f>ROUND(P166*H166,2)</f>
        <v>0</v>
      </c>
      <c r="L166" s="235" t="s">
        <v>1</v>
      </c>
      <c r="M166" s="43"/>
      <c r="N166" s="240" t="s">
        <v>1</v>
      </c>
      <c r="O166" s="241" t="s">
        <v>43</v>
      </c>
      <c r="P166" s="242">
        <f>I166+J166</f>
        <v>0</v>
      </c>
      <c r="Q166" s="242">
        <f>ROUND(I166*H166,2)</f>
        <v>0</v>
      </c>
      <c r="R166" s="242">
        <f>ROUND(J166*H166,2)</f>
        <v>0</v>
      </c>
      <c r="S166" s="90"/>
      <c r="T166" s="243">
        <f>S166*H166</f>
        <v>0</v>
      </c>
      <c r="U166" s="243">
        <v>0</v>
      </c>
      <c r="V166" s="243">
        <f>U166*H166</f>
        <v>0</v>
      </c>
      <c r="W166" s="243">
        <v>0</v>
      </c>
      <c r="X166" s="244">
        <f>W166*H166</f>
        <v>0</v>
      </c>
      <c r="Y166" s="37"/>
      <c r="Z166" s="37"/>
      <c r="AA166" s="37"/>
      <c r="AB166" s="37"/>
      <c r="AC166" s="37"/>
      <c r="AD166" s="37"/>
      <c r="AE166" s="37"/>
      <c r="AR166" s="245" t="s">
        <v>199</v>
      </c>
      <c r="AT166" s="245" t="s">
        <v>194</v>
      </c>
      <c r="AU166" s="245" t="s">
        <v>90</v>
      </c>
      <c r="AY166" s="16" t="s">
        <v>192</v>
      </c>
      <c r="BE166" s="246">
        <f>IF(O166="základní",K166,0)</f>
        <v>0</v>
      </c>
      <c r="BF166" s="246">
        <f>IF(O166="snížená",K166,0)</f>
        <v>0</v>
      </c>
      <c r="BG166" s="246">
        <f>IF(O166="zákl. přenesená",K166,0)</f>
        <v>0</v>
      </c>
      <c r="BH166" s="246">
        <f>IF(O166="sníž. přenesená",K166,0)</f>
        <v>0</v>
      </c>
      <c r="BI166" s="246">
        <f>IF(O166="nulová",K166,0)</f>
        <v>0</v>
      </c>
      <c r="BJ166" s="16" t="s">
        <v>88</v>
      </c>
      <c r="BK166" s="246">
        <f>ROUND(P166*H166,2)</f>
        <v>0</v>
      </c>
      <c r="BL166" s="16" t="s">
        <v>199</v>
      </c>
      <c r="BM166" s="245" t="s">
        <v>805</v>
      </c>
    </row>
    <row r="167" s="13" customFormat="1">
      <c r="A167" s="13"/>
      <c r="B167" s="254"/>
      <c r="C167" s="255"/>
      <c r="D167" s="252" t="s">
        <v>205</v>
      </c>
      <c r="E167" s="256" t="s">
        <v>1</v>
      </c>
      <c r="F167" s="257" t="s">
        <v>806</v>
      </c>
      <c r="G167" s="255"/>
      <c r="H167" s="258">
        <v>29.715</v>
      </c>
      <c r="I167" s="259"/>
      <c r="J167" s="259"/>
      <c r="K167" s="255"/>
      <c r="L167" s="255"/>
      <c r="M167" s="260"/>
      <c r="N167" s="261"/>
      <c r="O167" s="262"/>
      <c r="P167" s="262"/>
      <c r="Q167" s="262"/>
      <c r="R167" s="262"/>
      <c r="S167" s="262"/>
      <c r="T167" s="262"/>
      <c r="U167" s="262"/>
      <c r="V167" s="262"/>
      <c r="W167" s="262"/>
      <c r="X167" s="263"/>
      <c r="Y167" s="13"/>
      <c r="Z167" s="13"/>
      <c r="AA167" s="13"/>
      <c r="AB167" s="13"/>
      <c r="AC167" s="13"/>
      <c r="AD167" s="13"/>
      <c r="AE167" s="13"/>
      <c r="AT167" s="264" t="s">
        <v>205</v>
      </c>
      <c r="AU167" s="264" t="s">
        <v>90</v>
      </c>
      <c r="AV167" s="13" t="s">
        <v>90</v>
      </c>
      <c r="AW167" s="13" t="s">
        <v>5</v>
      </c>
      <c r="AX167" s="13" t="s">
        <v>88</v>
      </c>
      <c r="AY167" s="264" t="s">
        <v>192</v>
      </c>
    </row>
    <row r="168" s="12" customFormat="1" ht="22.8" customHeight="1">
      <c r="A168" s="12"/>
      <c r="B168" s="216"/>
      <c r="C168" s="217"/>
      <c r="D168" s="218" t="s">
        <v>79</v>
      </c>
      <c r="E168" s="231" t="s">
        <v>266</v>
      </c>
      <c r="F168" s="231" t="s">
        <v>267</v>
      </c>
      <c r="G168" s="217"/>
      <c r="H168" s="217"/>
      <c r="I168" s="220"/>
      <c r="J168" s="220"/>
      <c r="K168" s="232">
        <f>BK168</f>
        <v>0</v>
      </c>
      <c r="L168" s="217"/>
      <c r="M168" s="222"/>
      <c r="N168" s="223"/>
      <c r="O168" s="224"/>
      <c r="P168" s="224"/>
      <c r="Q168" s="225">
        <f>SUM(Q169:Q171)</f>
        <v>0</v>
      </c>
      <c r="R168" s="225">
        <f>SUM(R169:R171)</f>
        <v>0</v>
      </c>
      <c r="S168" s="224"/>
      <c r="T168" s="226">
        <f>SUM(T169:T171)</f>
        <v>0</v>
      </c>
      <c r="U168" s="224"/>
      <c r="V168" s="226">
        <f>SUM(V169:V171)</f>
        <v>0</v>
      </c>
      <c r="W168" s="224"/>
      <c r="X168" s="227">
        <f>SUM(X169:X171)</f>
        <v>0</v>
      </c>
      <c r="Y168" s="12"/>
      <c r="Z168" s="12"/>
      <c r="AA168" s="12"/>
      <c r="AB168" s="12"/>
      <c r="AC168" s="12"/>
      <c r="AD168" s="12"/>
      <c r="AE168" s="12"/>
      <c r="AR168" s="228" t="s">
        <v>88</v>
      </c>
      <c r="AT168" s="229" t="s">
        <v>79</v>
      </c>
      <c r="AU168" s="229" t="s">
        <v>88</v>
      </c>
      <c r="AY168" s="228" t="s">
        <v>192</v>
      </c>
      <c r="BK168" s="230">
        <f>SUM(BK169:BK171)</f>
        <v>0</v>
      </c>
    </row>
    <row r="169" s="2" customFormat="1" ht="55.5" customHeight="1">
      <c r="A169" s="37"/>
      <c r="B169" s="38"/>
      <c r="C169" s="233" t="s">
        <v>311</v>
      </c>
      <c r="D169" s="233" t="s">
        <v>194</v>
      </c>
      <c r="E169" s="234" t="s">
        <v>807</v>
      </c>
      <c r="F169" s="235" t="s">
        <v>808</v>
      </c>
      <c r="G169" s="236" t="s">
        <v>271</v>
      </c>
      <c r="H169" s="237">
        <v>3.04</v>
      </c>
      <c r="I169" s="238"/>
      <c r="J169" s="238"/>
      <c r="K169" s="239">
        <f>ROUND(P169*H169,2)</f>
        <v>0</v>
      </c>
      <c r="L169" s="235" t="s">
        <v>198</v>
      </c>
      <c r="M169" s="43"/>
      <c r="N169" s="240" t="s">
        <v>1</v>
      </c>
      <c r="O169" s="241" t="s">
        <v>43</v>
      </c>
      <c r="P169" s="242">
        <f>I169+J169</f>
        <v>0</v>
      </c>
      <c r="Q169" s="242">
        <f>ROUND(I169*H169,2)</f>
        <v>0</v>
      </c>
      <c r="R169" s="242">
        <f>ROUND(J169*H169,2)</f>
        <v>0</v>
      </c>
      <c r="S169" s="90"/>
      <c r="T169" s="243">
        <f>S169*H169</f>
        <v>0</v>
      </c>
      <c r="U169" s="243">
        <v>0</v>
      </c>
      <c r="V169" s="243">
        <f>U169*H169</f>
        <v>0</v>
      </c>
      <c r="W169" s="243">
        <v>0</v>
      </c>
      <c r="X169" s="244">
        <f>W169*H169</f>
        <v>0</v>
      </c>
      <c r="Y169" s="37"/>
      <c r="Z169" s="37"/>
      <c r="AA169" s="37"/>
      <c r="AB169" s="37"/>
      <c r="AC169" s="37"/>
      <c r="AD169" s="37"/>
      <c r="AE169" s="37"/>
      <c r="AR169" s="245" t="s">
        <v>199</v>
      </c>
      <c r="AT169" s="245" t="s">
        <v>194</v>
      </c>
      <c r="AU169" s="245" t="s">
        <v>90</v>
      </c>
      <c r="AY169" s="16" t="s">
        <v>192</v>
      </c>
      <c r="BE169" s="246">
        <f>IF(O169="základní",K169,0)</f>
        <v>0</v>
      </c>
      <c r="BF169" s="246">
        <f>IF(O169="snížená",K169,0)</f>
        <v>0</v>
      </c>
      <c r="BG169" s="246">
        <f>IF(O169="zákl. přenesená",K169,0)</f>
        <v>0</v>
      </c>
      <c r="BH169" s="246">
        <f>IF(O169="sníž. přenesená",K169,0)</f>
        <v>0</v>
      </c>
      <c r="BI169" s="246">
        <f>IF(O169="nulová",K169,0)</f>
        <v>0</v>
      </c>
      <c r="BJ169" s="16" t="s">
        <v>88</v>
      </c>
      <c r="BK169" s="246">
        <f>ROUND(P169*H169,2)</f>
        <v>0</v>
      </c>
      <c r="BL169" s="16" t="s">
        <v>199</v>
      </c>
      <c r="BM169" s="245" t="s">
        <v>809</v>
      </c>
    </row>
    <row r="170" s="2" customFormat="1">
      <c r="A170" s="37"/>
      <c r="B170" s="38"/>
      <c r="C170" s="39"/>
      <c r="D170" s="247" t="s">
        <v>201</v>
      </c>
      <c r="E170" s="39"/>
      <c r="F170" s="248" t="s">
        <v>810</v>
      </c>
      <c r="G170" s="39"/>
      <c r="H170" s="39"/>
      <c r="I170" s="249"/>
      <c r="J170" s="249"/>
      <c r="K170" s="39"/>
      <c r="L170" s="39"/>
      <c r="M170" s="43"/>
      <c r="N170" s="250"/>
      <c r="O170" s="251"/>
      <c r="P170" s="90"/>
      <c r="Q170" s="90"/>
      <c r="R170" s="90"/>
      <c r="S170" s="90"/>
      <c r="T170" s="90"/>
      <c r="U170" s="90"/>
      <c r="V170" s="90"/>
      <c r="W170" s="90"/>
      <c r="X170" s="91"/>
      <c r="Y170" s="37"/>
      <c r="Z170" s="37"/>
      <c r="AA170" s="37"/>
      <c r="AB170" s="37"/>
      <c r="AC170" s="37"/>
      <c r="AD170" s="37"/>
      <c r="AE170" s="37"/>
      <c r="AT170" s="16" t="s">
        <v>201</v>
      </c>
      <c r="AU170" s="16" t="s">
        <v>90</v>
      </c>
    </row>
    <row r="171" s="2" customFormat="1">
      <c r="A171" s="37"/>
      <c r="B171" s="38"/>
      <c r="C171" s="39"/>
      <c r="D171" s="252" t="s">
        <v>203</v>
      </c>
      <c r="E171" s="39"/>
      <c r="F171" s="253" t="s">
        <v>811</v>
      </c>
      <c r="G171" s="39"/>
      <c r="H171" s="39"/>
      <c r="I171" s="249"/>
      <c r="J171" s="249"/>
      <c r="K171" s="39"/>
      <c r="L171" s="39"/>
      <c r="M171" s="43"/>
      <c r="N171" s="286"/>
      <c r="O171" s="287"/>
      <c r="P171" s="288"/>
      <c r="Q171" s="288"/>
      <c r="R171" s="288"/>
      <c r="S171" s="288"/>
      <c r="T171" s="288"/>
      <c r="U171" s="288"/>
      <c r="V171" s="288"/>
      <c r="W171" s="288"/>
      <c r="X171" s="289"/>
      <c r="Y171" s="37"/>
      <c r="Z171" s="37"/>
      <c r="AA171" s="37"/>
      <c r="AB171" s="37"/>
      <c r="AC171" s="37"/>
      <c r="AD171" s="37"/>
      <c r="AE171" s="37"/>
      <c r="AT171" s="16" t="s">
        <v>203</v>
      </c>
      <c r="AU171" s="16" t="s">
        <v>90</v>
      </c>
    </row>
    <row r="172" s="2" customFormat="1" ht="6.96" customHeight="1">
      <c r="A172" s="37"/>
      <c r="B172" s="65"/>
      <c r="C172" s="66"/>
      <c r="D172" s="66"/>
      <c r="E172" s="66"/>
      <c r="F172" s="66"/>
      <c r="G172" s="66"/>
      <c r="H172" s="66"/>
      <c r="I172" s="66"/>
      <c r="J172" s="66"/>
      <c r="K172" s="66"/>
      <c r="L172" s="66"/>
      <c r="M172" s="43"/>
      <c r="N172" s="37"/>
      <c r="P172" s="37"/>
      <c r="Q172" s="37"/>
      <c r="R172" s="37"/>
      <c r="S172" s="37"/>
      <c r="T172" s="37"/>
      <c r="U172" s="37"/>
      <c r="V172" s="37"/>
      <c r="W172" s="37"/>
      <c r="X172" s="37"/>
      <c r="Y172" s="37"/>
      <c r="Z172" s="37"/>
      <c r="AA172" s="37"/>
      <c r="AB172" s="37"/>
      <c r="AC172" s="37"/>
      <c r="AD172" s="37"/>
      <c r="AE172" s="37"/>
    </row>
  </sheetData>
  <sheetProtection sheet="1" autoFilter="0" formatColumns="0" formatRows="0" objects="1" scenarios="1" spinCount="100000" saltValue="azcuw+6NPZ8uvCdhbrM5crs7AbI8+EyR+sDF0ZYfk+Bqwje/5AE0DmtX42mmBE9NJ9z7sifR0uusEsUpRKXrlg==" hashValue="9CUhiHk4KPoGeTWx2tPnYrD5Sgse6YznH5IXJT/tqRbdH/CuOtRM+IsTcFCRwU3/m6jpme/ce5QPFndmj64mWw==" algorithmName="SHA-512" password="CC35"/>
  <autoFilter ref="C124:L171"/>
  <mergeCells count="12">
    <mergeCell ref="E7:H7"/>
    <mergeCell ref="E9:H9"/>
    <mergeCell ref="E11:H11"/>
    <mergeCell ref="E20:H20"/>
    <mergeCell ref="E29:H29"/>
    <mergeCell ref="E85:H85"/>
    <mergeCell ref="E87:H87"/>
    <mergeCell ref="E89:H89"/>
    <mergeCell ref="E113:H113"/>
    <mergeCell ref="E115:H115"/>
    <mergeCell ref="E117:H117"/>
    <mergeCell ref="M2:Z2"/>
  </mergeCells>
  <hyperlinks>
    <hyperlink ref="F129" r:id="rId1" display="https://podminky.urs.cz/item/CS_URS_2024_02/131151343"/>
    <hyperlink ref="F134" r:id="rId2" display="https://podminky.urs.cz/item/CS_URS_2024_02/271532212"/>
    <hyperlink ref="F139" r:id="rId3" display="https://podminky.urs.cz/item/CS_URS_2024_02/338171113"/>
    <hyperlink ref="F143" r:id="rId4" display="https://podminky.urs.cz/item/CS_URS_2024_02/348101210"/>
    <hyperlink ref="F148" r:id="rId5" display="https://podminky.urs.cz/item/CS_URS_2024_02/348171143"/>
    <hyperlink ref="F170" r:id="rId6" display="https://podminky.urs.cz/item/CS_URS_2024_02/998232110"/>
  </hyperlinks>
  <pageMargins left="0.39375" right="0.39375" top="0.39375" bottom="0.39375" header="0" footer="0"/>
  <pageSetup paperSize="9" orientation="portrait" blackAndWhite="1" fitToHeight="100"/>
  <headerFooter>
    <oddFooter>&amp;CStrana &amp;P z &amp;N</oddFooter>
  </headerFooter>
  <drawing r:id="rId7"/>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134</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812</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813</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ROUND(K128,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ROUND((SUM(BE128:BE218)),  2)</f>
        <v>0</v>
      </c>
      <c r="G37" s="37"/>
      <c r="H37" s="37"/>
      <c r="I37" s="169">
        <v>0.20999999999999999</v>
      </c>
      <c r="J37" s="37"/>
      <c r="K37" s="164">
        <f>ROUND(((SUM(BE128:BE218))*I37),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ROUND((SUM(BF128:BF218)),  2)</f>
        <v>0</v>
      </c>
      <c r="G38" s="37"/>
      <c r="H38" s="37"/>
      <c r="I38" s="169">
        <v>0.12</v>
      </c>
      <c r="J38" s="37"/>
      <c r="K38" s="164">
        <f>ROUND(((SUM(BF128:BF218))*I38),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ROUND((SUM(BG128:BG218)),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ROUND((SUM(BH128:BH218)),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ROUND((SUM(BI128:BI218)),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812</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14.03 - Lavice pod borovicí</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Q128</f>
        <v>0</v>
      </c>
      <c r="J98" s="109">
        <f>R128</f>
        <v>0</v>
      </c>
      <c r="K98" s="109">
        <f>K128</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Q129</f>
        <v>0</v>
      </c>
      <c r="J99" s="197">
        <f>R129</f>
        <v>0</v>
      </c>
      <c r="K99" s="197">
        <f>K129</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Q130</f>
        <v>0</v>
      </c>
      <c r="J100" s="202">
        <f>R130</f>
        <v>0</v>
      </c>
      <c r="K100" s="202">
        <f>K130</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165</v>
      </c>
      <c r="E101" s="201"/>
      <c r="F101" s="201"/>
      <c r="G101" s="201"/>
      <c r="H101" s="201"/>
      <c r="I101" s="202">
        <f>Q142</f>
        <v>0</v>
      </c>
      <c r="J101" s="202">
        <f>R142</f>
        <v>0</v>
      </c>
      <c r="K101" s="202">
        <f>K142</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166</v>
      </c>
      <c r="E102" s="201"/>
      <c r="F102" s="201"/>
      <c r="G102" s="201"/>
      <c r="H102" s="201"/>
      <c r="I102" s="202">
        <f>Q153</f>
        <v>0</v>
      </c>
      <c r="J102" s="202">
        <f>R153</f>
        <v>0</v>
      </c>
      <c r="K102" s="202">
        <f>K153</f>
        <v>0</v>
      </c>
      <c r="L102" s="135"/>
      <c r="M102" s="203"/>
      <c r="S102" s="10"/>
      <c r="T102" s="10"/>
      <c r="U102" s="10"/>
      <c r="V102" s="10"/>
      <c r="W102" s="10"/>
      <c r="X102" s="10"/>
      <c r="Y102" s="10"/>
      <c r="Z102" s="10"/>
      <c r="AA102" s="10"/>
      <c r="AB102" s="10"/>
      <c r="AC102" s="10"/>
      <c r="AD102" s="10"/>
      <c r="AE102" s="10"/>
    </row>
    <row r="103" s="10" customFormat="1" ht="19.92" customHeight="1">
      <c r="A103" s="10"/>
      <c r="B103" s="199"/>
      <c r="C103" s="135"/>
      <c r="D103" s="200" t="s">
        <v>167</v>
      </c>
      <c r="E103" s="201"/>
      <c r="F103" s="201"/>
      <c r="G103" s="201"/>
      <c r="H103" s="201"/>
      <c r="I103" s="202">
        <f>Q160</f>
        <v>0</v>
      </c>
      <c r="J103" s="202">
        <f>R160</f>
        <v>0</v>
      </c>
      <c r="K103" s="202">
        <f>K160</f>
        <v>0</v>
      </c>
      <c r="L103" s="135"/>
      <c r="M103" s="203"/>
      <c r="S103" s="10"/>
      <c r="T103" s="10"/>
      <c r="U103" s="10"/>
      <c r="V103" s="10"/>
      <c r="W103" s="10"/>
      <c r="X103" s="10"/>
      <c r="Y103" s="10"/>
      <c r="Z103" s="10"/>
      <c r="AA103" s="10"/>
      <c r="AB103" s="10"/>
      <c r="AC103" s="10"/>
      <c r="AD103" s="10"/>
      <c r="AE103" s="10"/>
    </row>
    <row r="104" s="9" customFormat="1" ht="24.96" customHeight="1">
      <c r="A104" s="9"/>
      <c r="B104" s="193"/>
      <c r="C104" s="194"/>
      <c r="D104" s="195" t="s">
        <v>168</v>
      </c>
      <c r="E104" s="196"/>
      <c r="F104" s="196"/>
      <c r="G104" s="196"/>
      <c r="H104" s="196"/>
      <c r="I104" s="197">
        <f>Q167</f>
        <v>0</v>
      </c>
      <c r="J104" s="197">
        <f>R167</f>
        <v>0</v>
      </c>
      <c r="K104" s="197">
        <f>K167</f>
        <v>0</v>
      </c>
      <c r="L104" s="194"/>
      <c r="M104" s="198"/>
      <c r="S104" s="9"/>
      <c r="T104" s="9"/>
      <c r="U104" s="9"/>
      <c r="V104" s="9"/>
      <c r="W104" s="9"/>
      <c r="X104" s="9"/>
      <c r="Y104" s="9"/>
      <c r="Z104" s="9"/>
      <c r="AA104" s="9"/>
      <c r="AB104" s="9"/>
      <c r="AC104" s="9"/>
      <c r="AD104" s="9"/>
      <c r="AE104" s="9"/>
    </row>
    <row r="105" s="10" customFormat="1" ht="19.92" customHeight="1">
      <c r="A105" s="10"/>
      <c r="B105" s="199"/>
      <c r="C105" s="135"/>
      <c r="D105" s="200" t="s">
        <v>169</v>
      </c>
      <c r="E105" s="201"/>
      <c r="F105" s="201"/>
      <c r="G105" s="201"/>
      <c r="H105" s="201"/>
      <c r="I105" s="202">
        <f>Q168</f>
        <v>0</v>
      </c>
      <c r="J105" s="202">
        <f>R168</f>
        <v>0</v>
      </c>
      <c r="K105" s="202">
        <f>K168</f>
        <v>0</v>
      </c>
      <c r="L105" s="135"/>
      <c r="M105" s="203"/>
      <c r="S105" s="10"/>
      <c r="T105" s="10"/>
      <c r="U105" s="10"/>
      <c r="V105" s="10"/>
      <c r="W105" s="10"/>
      <c r="X105" s="10"/>
      <c r="Y105" s="10"/>
      <c r="Z105" s="10"/>
      <c r="AA105" s="10"/>
      <c r="AB105" s="10"/>
      <c r="AC105" s="10"/>
      <c r="AD105" s="10"/>
      <c r="AE105" s="10"/>
    </row>
    <row r="106" s="10" customFormat="1" ht="19.92" customHeight="1">
      <c r="A106" s="10"/>
      <c r="B106" s="199"/>
      <c r="C106" s="135"/>
      <c r="D106" s="200" t="s">
        <v>170</v>
      </c>
      <c r="E106" s="201"/>
      <c r="F106" s="201"/>
      <c r="G106" s="201"/>
      <c r="H106" s="201"/>
      <c r="I106" s="202">
        <f>Q192</f>
        <v>0</v>
      </c>
      <c r="J106" s="202">
        <f>R192</f>
        <v>0</v>
      </c>
      <c r="K106" s="202">
        <f>K192</f>
        <v>0</v>
      </c>
      <c r="L106" s="135"/>
      <c r="M106" s="203"/>
      <c r="S106" s="10"/>
      <c r="T106" s="10"/>
      <c r="U106" s="10"/>
      <c r="V106" s="10"/>
      <c r="W106" s="10"/>
      <c r="X106" s="10"/>
      <c r="Y106" s="10"/>
      <c r="Z106" s="10"/>
      <c r="AA106" s="10"/>
      <c r="AB106" s="10"/>
      <c r="AC106" s="10"/>
      <c r="AD106" s="10"/>
      <c r="AE106" s="10"/>
    </row>
    <row r="107" s="2" customFormat="1" ht="21.84" customHeight="1">
      <c r="A107" s="37"/>
      <c r="B107" s="38"/>
      <c r="C107" s="39"/>
      <c r="D107" s="39"/>
      <c r="E107" s="39"/>
      <c r="F107" s="39"/>
      <c r="G107" s="39"/>
      <c r="H107" s="39"/>
      <c r="I107" s="39"/>
      <c r="J107" s="39"/>
      <c r="K107" s="39"/>
      <c r="L107" s="39"/>
      <c r="M107" s="62"/>
      <c r="S107" s="37"/>
      <c r="T107" s="37"/>
      <c r="U107" s="37"/>
      <c r="V107" s="37"/>
      <c r="W107" s="37"/>
      <c r="X107" s="37"/>
      <c r="Y107" s="37"/>
      <c r="Z107" s="37"/>
      <c r="AA107" s="37"/>
      <c r="AB107" s="37"/>
      <c r="AC107" s="37"/>
      <c r="AD107" s="37"/>
      <c r="AE107" s="37"/>
    </row>
    <row r="108" s="2" customFormat="1" ht="6.96" customHeight="1">
      <c r="A108" s="37"/>
      <c r="B108" s="65"/>
      <c r="C108" s="66"/>
      <c r="D108" s="66"/>
      <c r="E108" s="66"/>
      <c r="F108" s="66"/>
      <c r="G108" s="66"/>
      <c r="H108" s="66"/>
      <c r="I108" s="66"/>
      <c r="J108" s="66"/>
      <c r="K108" s="66"/>
      <c r="L108" s="66"/>
      <c r="M108" s="62"/>
      <c r="S108" s="37"/>
      <c r="T108" s="37"/>
      <c r="U108" s="37"/>
      <c r="V108" s="37"/>
      <c r="W108" s="37"/>
      <c r="X108" s="37"/>
      <c r="Y108" s="37"/>
      <c r="Z108" s="37"/>
      <c r="AA108" s="37"/>
      <c r="AB108" s="37"/>
      <c r="AC108" s="37"/>
      <c r="AD108" s="37"/>
      <c r="AE108" s="37"/>
    </row>
    <row r="112" s="2" customFormat="1" ht="6.96" customHeight="1">
      <c r="A112" s="37"/>
      <c r="B112" s="67"/>
      <c r="C112" s="68"/>
      <c r="D112" s="68"/>
      <c r="E112" s="68"/>
      <c r="F112" s="68"/>
      <c r="G112" s="68"/>
      <c r="H112" s="68"/>
      <c r="I112" s="68"/>
      <c r="J112" s="68"/>
      <c r="K112" s="68"/>
      <c r="L112" s="68"/>
      <c r="M112" s="62"/>
      <c r="S112" s="37"/>
      <c r="T112" s="37"/>
      <c r="U112" s="37"/>
      <c r="V112" s="37"/>
      <c r="W112" s="37"/>
      <c r="X112" s="37"/>
      <c r="Y112" s="37"/>
      <c r="Z112" s="37"/>
      <c r="AA112" s="37"/>
      <c r="AB112" s="37"/>
      <c r="AC112" s="37"/>
      <c r="AD112" s="37"/>
      <c r="AE112" s="37"/>
    </row>
    <row r="113" s="2" customFormat="1" ht="24.96" customHeight="1">
      <c r="A113" s="37"/>
      <c r="B113" s="38"/>
      <c r="C113" s="22" t="s">
        <v>173</v>
      </c>
      <c r="D113" s="39"/>
      <c r="E113" s="39"/>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6.96" customHeight="1">
      <c r="A114" s="37"/>
      <c r="B114" s="38"/>
      <c r="C114" s="39"/>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2" customHeight="1">
      <c r="A115" s="37"/>
      <c r="B115" s="38"/>
      <c r="C115" s="31" t="s">
        <v>17</v>
      </c>
      <c r="D115" s="39"/>
      <c r="E115" s="39"/>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26.25" customHeight="1">
      <c r="A116" s="37"/>
      <c r="B116" s="38"/>
      <c r="C116" s="39"/>
      <c r="D116" s="39"/>
      <c r="E116" s="188" t="str">
        <f>E7</f>
        <v>MŠ Sluníčko - projekt úpravy zahrady pro děti s poruchou autistického spektra</v>
      </c>
      <c r="F116" s="31"/>
      <c r="G116" s="31"/>
      <c r="H116" s="31"/>
      <c r="I116" s="39"/>
      <c r="J116" s="39"/>
      <c r="K116" s="39"/>
      <c r="L116" s="39"/>
      <c r="M116" s="62"/>
      <c r="S116" s="37"/>
      <c r="T116" s="37"/>
      <c r="U116" s="37"/>
      <c r="V116" s="37"/>
      <c r="W116" s="37"/>
      <c r="X116" s="37"/>
      <c r="Y116" s="37"/>
      <c r="Z116" s="37"/>
      <c r="AA116" s="37"/>
      <c r="AB116" s="37"/>
      <c r="AC116" s="37"/>
      <c r="AD116" s="37"/>
      <c r="AE116" s="37"/>
    </row>
    <row r="117" s="1" customFormat="1" ht="12" customHeight="1">
      <c r="B117" s="20"/>
      <c r="C117" s="31" t="s">
        <v>151</v>
      </c>
      <c r="D117" s="21"/>
      <c r="E117" s="21"/>
      <c r="F117" s="21"/>
      <c r="G117" s="21"/>
      <c r="H117" s="21"/>
      <c r="I117" s="21"/>
      <c r="J117" s="21"/>
      <c r="K117" s="21"/>
      <c r="L117" s="21"/>
      <c r="M117" s="19"/>
    </row>
    <row r="118" s="2" customFormat="1" ht="16.5" customHeight="1">
      <c r="A118" s="37"/>
      <c r="B118" s="38"/>
      <c r="C118" s="39"/>
      <c r="D118" s="39"/>
      <c r="E118" s="188" t="s">
        <v>812</v>
      </c>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2" customHeight="1">
      <c r="A119" s="37"/>
      <c r="B119" s="38"/>
      <c r="C119" s="31" t="s">
        <v>441</v>
      </c>
      <c r="D119" s="39"/>
      <c r="E119" s="39"/>
      <c r="F119" s="39"/>
      <c r="G119" s="39"/>
      <c r="H119" s="39"/>
      <c r="I119" s="39"/>
      <c r="J119" s="39"/>
      <c r="K119" s="39"/>
      <c r="L119" s="39"/>
      <c r="M119" s="62"/>
      <c r="S119" s="37"/>
      <c r="T119" s="37"/>
      <c r="U119" s="37"/>
      <c r="V119" s="37"/>
      <c r="W119" s="37"/>
      <c r="X119" s="37"/>
      <c r="Y119" s="37"/>
      <c r="Z119" s="37"/>
      <c r="AA119" s="37"/>
      <c r="AB119" s="37"/>
      <c r="AC119" s="37"/>
      <c r="AD119" s="37"/>
      <c r="AE119" s="37"/>
    </row>
    <row r="120" s="2" customFormat="1" ht="16.5" customHeight="1">
      <c r="A120" s="37"/>
      <c r="B120" s="38"/>
      <c r="C120" s="39"/>
      <c r="D120" s="39"/>
      <c r="E120" s="75" t="str">
        <f>E11</f>
        <v>14.03 - Lavice pod borovicí</v>
      </c>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6.96" customHeight="1">
      <c r="A121" s="37"/>
      <c r="B121" s="38"/>
      <c r="C121" s="39"/>
      <c r="D121" s="39"/>
      <c r="E121" s="39"/>
      <c r="F121" s="39"/>
      <c r="G121" s="39"/>
      <c r="H121" s="39"/>
      <c r="I121" s="39"/>
      <c r="J121" s="39"/>
      <c r="K121" s="39"/>
      <c r="L121" s="39"/>
      <c r="M121" s="62"/>
      <c r="S121" s="37"/>
      <c r="T121" s="37"/>
      <c r="U121" s="37"/>
      <c r="V121" s="37"/>
      <c r="W121" s="37"/>
      <c r="X121" s="37"/>
      <c r="Y121" s="37"/>
      <c r="Z121" s="37"/>
      <c r="AA121" s="37"/>
      <c r="AB121" s="37"/>
      <c r="AC121" s="37"/>
      <c r="AD121" s="37"/>
      <c r="AE121" s="37"/>
    </row>
    <row r="122" s="2" customFormat="1" ht="12" customHeight="1">
      <c r="A122" s="37"/>
      <c r="B122" s="38"/>
      <c r="C122" s="31" t="s">
        <v>21</v>
      </c>
      <c r="D122" s="39"/>
      <c r="E122" s="39"/>
      <c r="F122" s="26" t="str">
        <f>F14</f>
        <v>Roudnice nad Labem</v>
      </c>
      <c r="G122" s="39"/>
      <c r="H122" s="39"/>
      <c r="I122" s="31" t="s">
        <v>23</v>
      </c>
      <c r="J122" s="78" t="str">
        <f>IF(J14="","",J14)</f>
        <v>28. 8. 2024</v>
      </c>
      <c r="K122" s="39"/>
      <c r="L122" s="39"/>
      <c r="M122" s="62"/>
      <c r="S122" s="37"/>
      <c r="T122" s="37"/>
      <c r="U122" s="37"/>
      <c r="V122" s="37"/>
      <c r="W122" s="37"/>
      <c r="X122" s="37"/>
      <c r="Y122" s="37"/>
      <c r="Z122" s="37"/>
      <c r="AA122" s="37"/>
      <c r="AB122" s="37"/>
      <c r="AC122" s="37"/>
      <c r="AD122" s="37"/>
      <c r="AE122" s="37"/>
    </row>
    <row r="123" s="2" customFormat="1" ht="6.96" customHeight="1">
      <c r="A123" s="37"/>
      <c r="B123" s="38"/>
      <c r="C123" s="39"/>
      <c r="D123" s="39"/>
      <c r="E123" s="39"/>
      <c r="F123" s="39"/>
      <c r="G123" s="39"/>
      <c r="H123" s="39"/>
      <c r="I123" s="39"/>
      <c r="J123" s="39"/>
      <c r="K123" s="39"/>
      <c r="L123" s="39"/>
      <c r="M123" s="62"/>
      <c r="S123" s="37"/>
      <c r="T123" s="37"/>
      <c r="U123" s="37"/>
      <c r="V123" s="37"/>
      <c r="W123" s="37"/>
      <c r="X123" s="37"/>
      <c r="Y123" s="37"/>
      <c r="Z123" s="37"/>
      <c r="AA123" s="37"/>
      <c r="AB123" s="37"/>
      <c r="AC123" s="37"/>
      <c r="AD123" s="37"/>
      <c r="AE123" s="37"/>
    </row>
    <row r="124" s="2" customFormat="1" ht="25.65" customHeight="1">
      <c r="A124" s="37"/>
      <c r="B124" s="38"/>
      <c r="C124" s="31" t="s">
        <v>25</v>
      </c>
      <c r="D124" s="39"/>
      <c r="E124" s="39"/>
      <c r="F124" s="26" t="str">
        <f>E17</f>
        <v>MŠ Sluníčko</v>
      </c>
      <c r="G124" s="39"/>
      <c r="H124" s="39"/>
      <c r="I124" s="31" t="s">
        <v>32</v>
      </c>
      <c r="J124" s="35" t="str">
        <f>E23</f>
        <v>Ing. Tomáš Prinz, DiS.</v>
      </c>
      <c r="K124" s="39"/>
      <c r="L124" s="39"/>
      <c r="M124" s="62"/>
      <c r="S124" s="37"/>
      <c r="T124" s="37"/>
      <c r="U124" s="37"/>
      <c r="V124" s="37"/>
      <c r="W124" s="37"/>
      <c r="X124" s="37"/>
      <c r="Y124" s="37"/>
      <c r="Z124" s="37"/>
      <c r="AA124" s="37"/>
      <c r="AB124" s="37"/>
      <c r="AC124" s="37"/>
      <c r="AD124" s="37"/>
      <c r="AE124" s="37"/>
    </row>
    <row r="125" s="2" customFormat="1" ht="15.15" customHeight="1">
      <c r="A125" s="37"/>
      <c r="B125" s="38"/>
      <c r="C125" s="31" t="s">
        <v>30</v>
      </c>
      <c r="D125" s="39"/>
      <c r="E125" s="39"/>
      <c r="F125" s="26" t="str">
        <f>IF(E20="","",E20)</f>
        <v>Vyplň údaj</v>
      </c>
      <c r="G125" s="39"/>
      <c r="H125" s="39"/>
      <c r="I125" s="31" t="s">
        <v>35</v>
      </c>
      <c r="J125" s="35" t="str">
        <f>E26</f>
        <v xml:space="preserve"> </v>
      </c>
      <c r="K125" s="39"/>
      <c r="L125" s="39"/>
      <c r="M125" s="62"/>
      <c r="S125" s="37"/>
      <c r="T125" s="37"/>
      <c r="U125" s="37"/>
      <c r="V125" s="37"/>
      <c r="W125" s="37"/>
      <c r="X125" s="37"/>
      <c r="Y125" s="37"/>
      <c r="Z125" s="37"/>
      <c r="AA125" s="37"/>
      <c r="AB125" s="37"/>
      <c r="AC125" s="37"/>
      <c r="AD125" s="37"/>
      <c r="AE125" s="37"/>
    </row>
    <row r="126" s="2" customFormat="1" ht="10.32" customHeight="1">
      <c r="A126" s="37"/>
      <c r="B126" s="38"/>
      <c r="C126" s="39"/>
      <c r="D126" s="39"/>
      <c r="E126" s="39"/>
      <c r="F126" s="39"/>
      <c r="G126" s="39"/>
      <c r="H126" s="39"/>
      <c r="I126" s="39"/>
      <c r="J126" s="39"/>
      <c r="K126" s="39"/>
      <c r="L126" s="39"/>
      <c r="M126" s="62"/>
      <c r="S126" s="37"/>
      <c r="T126" s="37"/>
      <c r="U126" s="37"/>
      <c r="V126" s="37"/>
      <c r="W126" s="37"/>
      <c r="X126" s="37"/>
      <c r="Y126" s="37"/>
      <c r="Z126" s="37"/>
      <c r="AA126" s="37"/>
      <c r="AB126" s="37"/>
      <c r="AC126" s="37"/>
      <c r="AD126" s="37"/>
      <c r="AE126" s="37"/>
    </row>
    <row r="127" s="11" customFormat="1" ht="29.28" customHeight="1">
      <c r="A127" s="204"/>
      <c r="B127" s="205"/>
      <c r="C127" s="206" t="s">
        <v>174</v>
      </c>
      <c r="D127" s="207" t="s">
        <v>63</v>
      </c>
      <c r="E127" s="207" t="s">
        <v>59</v>
      </c>
      <c r="F127" s="207" t="s">
        <v>60</v>
      </c>
      <c r="G127" s="207" t="s">
        <v>175</v>
      </c>
      <c r="H127" s="207" t="s">
        <v>176</v>
      </c>
      <c r="I127" s="207" t="s">
        <v>177</v>
      </c>
      <c r="J127" s="207" t="s">
        <v>178</v>
      </c>
      <c r="K127" s="207" t="s">
        <v>160</v>
      </c>
      <c r="L127" s="208" t="s">
        <v>179</v>
      </c>
      <c r="M127" s="209"/>
      <c r="N127" s="99" t="s">
        <v>1</v>
      </c>
      <c r="O127" s="100" t="s">
        <v>42</v>
      </c>
      <c r="P127" s="100" t="s">
        <v>180</v>
      </c>
      <c r="Q127" s="100" t="s">
        <v>181</v>
      </c>
      <c r="R127" s="100" t="s">
        <v>182</v>
      </c>
      <c r="S127" s="100" t="s">
        <v>183</v>
      </c>
      <c r="T127" s="100" t="s">
        <v>184</v>
      </c>
      <c r="U127" s="100" t="s">
        <v>185</v>
      </c>
      <c r="V127" s="100" t="s">
        <v>186</v>
      </c>
      <c r="W127" s="100" t="s">
        <v>187</v>
      </c>
      <c r="X127" s="101" t="s">
        <v>188</v>
      </c>
      <c r="Y127" s="204"/>
      <c r="Z127" s="204"/>
      <c r="AA127" s="204"/>
      <c r="AB127" s="204"/>
      <c r="AC127" s="204"/>
      <c r="AD127" s="204"/>
      <c r="AE127" s="204"/>
    </row>
    <row r="128" s="2" customFormat="1" ht="22.8" customHeight="1">
      <c r="A128" s="37"/>
      <c r="B128" s="38"/>
      <c r="C128" s="106" t="s">
        <v>189</v>
      </c>
      <c r="D128" s="39"/>
      <c r="E128" s="39"/>
      <c r="F128" s="39"/>
      <c r="G128" s="39"/>
      <c r="H128" s="39"/>
      <c r="I128" s="39"/>
      <c r="J128" s="39"/>
      <c r="K128" s="210">
        <f>BK128</f>
        <v>0</v>
      </c>
      <c r="L128" s="39"/>
      <c r="M128" s="43"/>
      <c r="N128" s="102"/>
      <c r="O128" s="211"/>
      <c r="P128" s="103"/>
      <c r="Q128" s="212">
        <f>Q129+Q167</f>
        <v>0</v>
      </c>
      <c r="R128" s="212">
        <f>R129+R167</f>
        <v>0</v>
      </c>
      <c r="S128" s="103"/>
      <c r="T128" s="213">
        <f>T129+T167</f>
        <v>0</v>
      </c>
      <c r="U128" s="103"/>
      <c r="V128" s="213">
        <f>V129+V167</f>
        <v>3.9677367999999991</v>
      </c>
      <c r="W128" s="103"/>
      <c r="X128" s="214">
        <f>X129+X167</f>
        <v>0</v>
      </c>
      <c r="Y128" s="37"/>
      <c r="Z128" s="37"/>
      <c r="AA128" s="37"/>
      <c r="AB128" s="37"/>
      <c r="AC128" s="37"/>
      <c r="AD128" s="37"/>
      <c r="AE128" s="37"/>
      <c r="AT128" s="16" t="s">
        <v>79</v>
      </c>
      <c r="AU128" s="16" t="s">
        <v>162</v>
      </c>
      <c r="BK128" s="215">
        <f>BK129+BK167</f>
        <v>0</v>
      </c>
    </row>
    <row r="129" s="12" customFormat="1" ht="25.92" customHeight="1">
      <c r="A129" s="12"/>
      <c r="B129" s="216"/>
      <c r="C129" s="217"/>
      <c r="D129" s="218" t="s">
        <v>79</v>
      </c>
      <c r="E129" s="219" t="s">
        <v>190</v>
      </c>
      <c r="F129" s="219" t="s">
        <v>191</v>
      </c>
      <c r="G129" s="217"/>
      <c r="H129" s="217"/>
      <c r="I129" s="220"/>
      <c r="J129" s="220"/>
      <c r="K129" s="221">
        <f>BK129</f>
        <v>0</v>
      </c>
      <c r="L129" s="217"/>
      <c r="M129" s="222"/>
      <c r="N129" s="223"/>
      <c r="O129" s="224"/>
      <c r="P129" s="224"/>
      <c r="Q129" s="225">
        <f>Q130+Q142+Q153+Q160</f>
        <v>0</v>
      </c>
      <c r="R129" s="225">
        <f>R130+R142+R153+R160</f>
        <v>0</v>
      </c>
      <c r="S129" s="224"/>
      <c r="T129" s="226">
        <f>T130+T142+T153+T160</f>
        <v>0</v>
      </c>
      <c r="U129" s="224"/>
      <c r="V129" s="226">
        <f>V130+V142+V153+V160</f>
        <v>3.5966299999999993</v>
      </c>
      <c r="W129" s="224"/>
      <c r="X129" s="227">
        <f>X130+X142+X153+X160</f>
        <v>0</v>
      </c>
      <c r="Y129" s="12"/>
      <c r="Z129" s="12"/>
      <c r="AA129" s="12"/>
      <c r="AB129" s="12"/>
      <c r="AC129" s="12"/>
      <c r="AD129" s="12"/>
      <c r="AE129" s="12"/>
      <c r="AR129" s="228" t="s">
        <v>88</v>
      </c>
      <c r="AT129" s="229" t="s">
        <v>79</v>
      </c>
      <c r="AU129" s="229" t="s">
        <v>80</v>
      </c>
      <c r="AY129" s="228" t="s">
        <v>192</v>
      </c>
      <c r="BK129" s="230">
        <f>BK130+BK142+BK153+BK160</f>
        <v>0</v>
      </c>
    </row>
    <row r="130" s="12" customFormat="1" ht="22.8" customHeight="1">
      <c r="A130" s="12"/>
      <c r="B130" s="216"/>
      <c r="C130" s="217"/>
      <c r="D130" s="218" t="s">
        <v>79</v>
      </c>
      <c r="E130" s="231" t="s">
        <v>88</v>
      </c>
      <c r="F130" s="231" t="s">
        <v>193</v>
      </c>
      <c r="G130" s="217"/>
      <c r="H130" s="217"/>
      <c r="I130" s="220"/>
      <c r="J130" s="220"/>
      <c r="K130" s="232">
        <f>BK130</f>
        <v>0</v>
      </c>
      <c r="L130" s="217"/>
      <c r="M130" s="222"/>
      <c r="N130" s="223"/>
      <c r="O130" s="224"/>
      <c r="P130" s="224"/>
      <c r="Q130" s="225">
        <f>SUM(Q131:Q141)</f>
        <v>0</v>
      </c>
      <c r="R130" s="225">
        <f>SUM(R131:R141)</f>
        <v>0</v>
      </c>
      <c r="S130" s="224"/>
      <c r="T130" s="226">
        <f>SUM(T131:T141)</f>
        <v>0</v>
      </c>
      <c r="U130" s="224"/>
      <c r="V130" s="226">
        <f>SUM(V131:V141)</f>
        <v>0</v>
      </c>
      <c r="W130" s="224"/>
      <c r="X130" s="227">
        <f>SUM(X131:X141)</f>
        <v>0</v>
      </c>
      <c r="Y130" s="12"/>
      <c r="Z130" s="12"/>
      <c r="AA130" s="12"/>
      <c r="AB130" s="12"/>
      <c r="AC130" s="12"/>
      <c r="AD130" s="12"/>
      <c r="AE130" s="12"/>
      <c r="AR130" s="228" t="s">
        <v>88</v>
      </c>
      <c r="AT130" s="229" t="s">
        <v>79</v>
      </c>
      <c r="AU130" s="229" t="s">
        <v>88</v>
      </c>
      <c r="AY130" s="228" t="s">
        <v>192</v>
      </c>
      <c r="BK130" s="230">
        <f>SUM(BK131:BK141)</f>
        <v>0</v>
      </c>
    </row>
    <row r="131" s="2" customFormat="1" ht="24.15" customHeight="1">
      <c r="A131" s="37"/>
      <c r="B131" s="38"/>
      <c r="C131" s="233" t="s">
        <v>88</v>
      </c>
      <c r="D131" s="233" t="s">
        <v>194</v>
      </c>
      <c r="E131" s="234" t="s">
        <v>195</v>
      </c>
      <c r="F131" s="235" t="s">
        <v>196</v>
      </c>
      <c r="G131" s="236" t="s">
        <v>197</v>
      </c>
      <c r="H131" s="237">
        <v>1.6579999999999999</v>
      </c>
      <c r="I131" s="238"/>
      <c r="J131" s="238"/>
      <c r="K131" s="239">
        <f>ROUND(P131*H131,2)</f>
        <v>0</v>
      </c>
      <c r="L131" s="235" t="s">
        <v>582</v>
      </c>
      <c r="M131" s="43"/>
      <c r="N131" s="240" t="s">
        <v>1</v>
      </c>
      <c r="O131" s="241" t="s">
        <v>43</v>
      </c>
      <c r="P131" s="242">
        <f>I131+J131</f>
        <v>0</v>
      </c>
      <c r="Q131" s="242">
        <f>ROUND(I131*H131,2)</f>
        <v>0</v>
      </c>
      <c r="R131" s="242">
        <f>ROUND(J131*H131,2)</f>
        <v>0</v>
      </c>
      <c r="S131" s="90"/>
      <c r="T131" s="243">
        <f>S131*H131</f>
        <v>0</v>
      </c>
      <c r="U131" s="243">
        <v>0</v>
      </c>
      <c r="V131" s="243">
        <f>U131*H131</f>
        <v>0</v>
      </c>
      <c r="W131" s="243">
        <v>0</v>
      </c>
      <c r="X131" s="244">
        <f>W131*H131</f>
        <v>0</v>
      </c>
      <c r="Y131" s="37"/>
      <c r="Z131" s="37"/>
      <c r="AA131" s="37"/>
      <c r="AB131" s="37"/>
      <c r="AC131" s="37"/>
      <c r="AD131" s="37"/>
      <c r="AE131" s="37"/>
      <c r="AR131" s="245" t="s">
        <v>199</v>
      </c>
      <c r="AT131" s="245" t="s">
        <v>194</v>
      </c>
      <c r="AU131" s="245" t="s">
        <v>90</v>
      </c>
      <c r="AY131" s="16" t="s">
        <v>192</v>
      </c>
      <c r="BE131" s="246">
        <f>IF(O131="základní",K131,0)</f>
        <v>0</v>
      </c>
      <c r="BF131" s="246">
        <f>IF(O131="snížená",K131,0)</f>
        <v>0</v>
      </c>
      <c r="BG131" s="246">
        <f>IF(O131="zákl. přenesená",K131,0)</f>
        <v>0</v>
      </c>
      <c r="BH131" s="246">
        <f>IF(O131="sníž. přenesená",K131,0)</f>
        <v>0</v>
      </c>
      <c r="BI131" s="246">
        <f>IF(O131="nulová",K131,0)</f>
        <v>0</v>
      </c>
      <c r="BJ131" s="16" t="s">
        <v>88</v>
      </c>
      <c r="BK131" s="246">
        <f>ROUND(P131*H131,2)</f>
        <v>0</v>
      </c>
      <c r="BL131" s="16" t="s">
        <v>199</v>
      </c>
      <c r="BM131" s="245" t="s">
        <v>814</v>
      </c>
    </row>
    <row r="132" s="2" customFormat="1">
      <c r="A132" s="37"/>
      <c r="B132" s="38"/>
      <c r="C132" s="39"/>
      <c r="D132" s="247" t="s">
        <v>201</v>
      </c>
      <c r="E132" s="39"/>
      <c r="F132" s="248" t="s">
        <v>584</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201</v>
      </c>
      <c r="AU132" s="16" t="s">
        <v>90</v>
      </c>
    </row>
    <row r="133" s="2" customFormat="1">
      <c r="A133" s="37"/>
      <c r="B133" s="38"/>
      <c r="C133" s="39"/>
      <c r="D133" s="252" t="s">
        <v>203</v>
      </c>
      <c r="E133" s="39"/>
      <c r="F133" s="253" t="s">
        <v>204</v>
      </c>
      <c r="G133" s="39"/>
      <c r="H133" s="39"/>
      <c r="I133" s="249"/>
      <c r="J133" s="249"/>
      <c r="K133" s="39"/>
      <c r="L133" s="39"/>
      <c r="M133" s="43"/>
      <c r="N133" s="250"/>
      <c r="O133" s="251"/>
      <c r="P133" s="90"/>
      <c r="Q133" s="90"/>
      <c r="R133" s="90"/>
      <c r="S133" s="90"/>
      <c r="T133" s="90"/>
      <c r="U133" s="90"/>
      <c r="V133" s="90"/>
      <c r="W133" s="90"/>
      <c r="X133" s="91"/>
      <c r="Y133" s="37"/>
      <c r="Z133" s="37"/>
      <c r="AA133" s="37"/>
      <c r="AB133" s="37"/>
      <c r="AC133" s="37"/>
      <c r="AD133" s="37"/>
      <c r="AE133" s="37"/>
      <c r="AT133" s="16" t="s">
        <v>203</v>
      </c>
      <c r="AU133" s="16" t="s">
        <v>90</v>
      </c>
    </row>
    <row r="134" s="13" customFormat="1">
      <c r="A134" s="13"/>
      <c r="B134" s="254"/>
      <c r="C134" s="255"/>
      <c r="D134" s="252" t="s">
        <v>205</v>
      </c>
      <c r="E134" s="256" t="s">
        <v>1</v>
      </c>
      <c r="F134" s="257" t="s">
        <v>815</v>
      </c>
      <c r="G134" s="255"/>
      <c r="H134" s="258">
        <v>0.59999999999999998</v>
      </c>
      <c r="I134" s="259"/>
      <c r="J134" s="259"/>
      <c r="K134" s="255"/>
      <c r="L134" s="255"/>
      <c r="M134" s="260"/>
      <c r="N134" s="261"/>
      <c r="O134" s="262"/>
      <c r="P134" s="262"/>
      <c r="Q134" s="262"/>
      <c r="R134" s="262"/>
      <c r="S134" s="262"/>
      <c r="T134" s="262"/>
      <c r="U134" s="262"/>
      <c r="V134" s="262"/>
      <c r="W134" s="262"/>
      <c r="X134" s="263"/>
      <c r="Y134" s="13"/>
      <c r="Z134" s="13"/>
      <c r="AA134" s="13"/>
      <c r="AB134" s="13"/>
      <c r="AC134" s="13"/>
      <c r="AD134" s="13"/>
      <c r="AE134" s="13"/>
      <c r="AT134" s="264" t="s">
        <v>205</v>
      </c>
      <c r="AU134" s="264" t="s">
        <v>90</v>
      </c>
      <c r="AV134" s="13" t="s">
        <v>90</v>
      </c>
      <c r="AW134" s="13" t="s">
        <v>5</v>
      </c>
      <c r="AX134" s="13" t="s">
        <v>80</v>
      </c>
      <c r="AY134" s="264" t="s">
        <v>192</v>
      </c>
    </row>
    <row r="135" s="13" customFormat="1">
      <c r="A135" s="13"/>
      <c r="B135" s="254"/>
      <c r="C135" s="255"/>
      <c r="D135" s="252" t="s">
        <v>205</v>
      </c>
      <c r="E135" s="256" t="s">
        <v>1</v>
      </c>
      <c r="F135" s="257" t="s">
        <v>816</v>
      </c>
      <c r="G135" s="255"/>
      <c r="H135" s="258">
        <v>1.0580000000000001</v>
      </c>
      <c r="I135" s="259"/>
      <c r="J135" s="259"/>
      <c r="K135" s="255"/>
      <c r="L135" s="255"/>
      <c r="M135" s="260"/>
      <c r="N135" s="261"/>
      <c r="O135" s="262"/>
      <c r="P135" s="262"/>
      <c r="Q135" s="262"/>
      <c r="R135" s="262"/>
      <c r="S135" s="262"/>
      <c r="T135" s="262"/>
      <c r="U135" s="262"/>
      <c r="V135" s="262"/>
      <c r="W135" s="262"/>
      <c r="X135" s="263"/>
      <c r="Y135" s="13"/>
      <c r="Z135" s="13"/>
      <c r="AA135" s="13"/>
      <c r="AB135" s="13"/>
      <c r="AC135" s="13"/>
      <c r="AD135" s="13"/>
      <c r="AE135" s="13"/>
      <c r="AT135" s="264" t="s">
        <v>205</v>
      </c>
      <c r="AU135" s="264" t="s">
        <v>90</v>
      </c>
      <c r="AV135" s="13" t="s">
        <v>90</v>
      </c>
      <c r="AW135" s="13" t="s">
        <v>5</v>
      </c>
      <c r="AX135" s="13" t="s">
        <v>80</v>
      </c>
      <c r="AY135" s="264" t="s">
        <v>192</v>
      </c>
    </row>
    <row r="136" s="14" customFormat="1">
      <c r="A136" s="14"/>
      <c r="B136" s="265"/>
      <c r="C136" s="266"/>
      <c r="D136" s="252" t="s">
        <v>205</v>
      </c>
      <c r="E136" s="267" t="s">
        <v>1</v>
      </c>
      <c r="F136" s="268" t="s">
        <v>209</v>
      </c>
      <c r="G136" s="266"/>
      <c r="H136" s="269">
        <v>1.6579999999999999</v>
      </c>
      <c r="I136" s="270"/>
      <c r="J136" s="270"/>
      <c r="K136" s="266"/>
      <c r="L136" s="266"/>
      <c r="M136" s="271"/>
      <c r="N136" s="272"/>
      <c r="O136" s="273"/>
      <c r="P136" s="273"/>
      <c r="Q136" s="273"/>
      <c r="R136" s="273"/>
      <c r="S136" s="273"/>
      <c r="T136" s="273"/>
      <c r="U136" s="273"/>
      <c r="V136" s="273"/>
      <c r="W136" s="273"/>
      <c r="X136" s="274"/>
      <c r="Y136" s="14"/>
      <c r="Z136" s="14"/>
      <c r="AA136" s="14"/>
      <c r="AB136" s="14"/>
      <c r="AC136" s="14"/>
      <c r="AD136" s="14"/>
      <c r="AE136" s="14"/>
      <c r="AT136" s="275" t="s">
        <v>205</v>
      </c>
      <c r="AU136" s="275" t="s">
        <v>90</v>
      </c>
      <c r="AV136" s="14" t="s">
        <v>199</v>
      </c>
      <c r="AW136" s="14" t="s">
        <v>5</v>
      </c>
      <c r="AX136" s="14" t="s">
        <v>88</v>
      </c>
      <c r="AY136" s="275" t="s">
        <v>192</v>
      </c>
    </row>
    <row r="137" s="2" customFormat="1" ht="62.7" customHeight="1">
      <c r="A137" s="37"/>
      <c r="B137" s="38"/>
      <c r="C137" s="233" t="s">
        <v>90</v>
      </c>
      <c r="D137" s="233" t="s">
        <v>194</v>
      </c>
      <c r="E137" s="234" t="s">
        <v>586</v>
      </c>
      <c r="F137" s="235" t="s">
        <v>587</v>
      </c>
      <c r="G137" s="236" t="s">
        <v>197</v>
      </c>
      <c r="H137" s="237">
        <v>1.0580000000000001</v>
      </c>
      <c r="I137" s="238"/>
      <c r="J137" s="238"/>
      <c r="K137" s="239">
        <f>ROUND(P137*H137,2)</f>
        <v>0</v>
      </c>
      <c r="L137" s="235" t="s">
        <v>582</v>
      </c>
      <c r="M137" s="43"/>
      <c r="N137" s="240" t="s">
        <v>1</v>
      </c>
      <c r="O137" s="241" t="s">
        <v>43</v>
      </c>
      <c r="P137" s="242">
        <f>I137+J137</f>
        <v>0</v>
      </c>
      <c r="Q137" s="242">
        <f>ROUND(I137*H137,2)</f>
        <v>0</v>
      </c>
      <c r="R137" s="242">
        <f>ROUND(J137*H137,2)</f>
        <v>0</v>
      </c>
      <c r="S137" s="90"/>
      <c r="T137" s="243">
        <f>S137*H137</f>
        <v>0</v>
      </c>
      <c r="U137" s="243">
        <v>0</v>
      </c>
      <c r="V137" s="243">
        <f>U137*H137</f>
        <v>0</v>
      </c>
      <c r="W137" s="243">
        <v>0</v>
      </c>
      <c r="X137" s="244">
        <f>W137*H137</f>
        <v>0</v>
      </c>
      <c r="Y137" s="37"/>
      <c r="Z137" s="37"/>
      <c r="AA137" s="37"/>
      <c r="AB137" s="37"/>
      <c r="AC137" s="37"/>
      <c r="AD137" s="37"/>
      <c r="AE137" s="37"/>
      <c r="AR137" s="245" t="s">
        <v>199</v>
      </c>
      <c r="AT137" s="245" t="s">
        <v>194</v>
      </c>
      <c r="AU137" s="245" t="s">
        <v>90</v>
      </c>
      <c r="AY137" s="16" t="s">
        <v>192</v>
      </c>
      <c r="BE137" s="246">
        <f>IF(O137="základní",K137,0)</f>
        <v>0</v>
      </c>
      <c r="BF137" s="246">
        <f>IF(O137="snížená",K137,0)</f>
        <v>0</v>
      </c>
      <c r="BG137" s="246">
        <f>IF(O137="zákl. přenesená",K137,0)</f>
        <v>0</v>
      </c>
      <c r="BH137" s="246">
        <f>IF(O137="sníž. přenesená",K137,0)</f>
        <v>0</v>
      </c>
      <c r="BI137" s="246">
        <f>IF(O137="nulová",K137,0)</f>
        <v>0</v>
      </c>
      <c r="BJ137" s="16" t="s">
        <v>88</v>
      </c>
      <c r="BK137" s="246">
        <f>ROUND(P137*H137,2)</f>
        <v>0</v>
      </c>
      <c r="BL137" s="16" t="s">
        <v>199</v>
      </c>
      <c r="BM137" s="245" t="s">
        <v>817</v>
      </c>
    </row>
    <row r="138" s="2" customFormat="1">
      <c r="A138" s="37"/>
      <c r="B138" s="38"/>
      <c r="C138" s="39"/>
      <c r="D138" s="247" t="s">
        <v>201</v>
      </c>
      <c r="E138" s="39"/>
      <c r="F138" s="248" t="s">
        <v>589</v>
      </c>
      <c r="G138" s="39"/>
      <c r="H138" s="39"/>
      <c r="I138" s="249"/>
      <c r="J138" s="249"/>
      <c r="K138" s="39"/>
      <c r="L138" s="39"/>
      <c r="M138" s="43"/>
      <c r="N138" s="250"/>
      <c r="O138" s="251"/>
      <c r="P138" s="90"/>
      <c r="Q138" s="90"/>
      <c r="R138" s="90"/>
      <c r="S138" s="90"/>
      <c r="T138" s="90"/>
      <c r="U138" s="90"/>
      <c r="V138" s="90"/>
      <c r="W138" s="90"/>
      <c r="X138" s="91"/>
      <c r="Y138" s="37"/>
      <c r="Z138" s="37"/>
      <c r="AA138" s="37"/>
      <c r="AB138" s="37"/>
      <c r="AC138" s="37"/>
      <c r="AD138" s="37"/>
      <c r="AE138" s="37"/>
      <c r="AT138" s="16" t="s">
        <v>201</v>
      </c>
      <c r="AU138" s="16" t="s">
        <v>90</v>
      </c>
    </row>
    <row r="139" s="2" customFormat="1">
      <c r="A139" s="37"/>
      <c r="B139" s="38"/>
      <c r="C139" s="39"/>
      <c r="D139" s="252" t="s">
        <v>203</v>
      </c>
      <c r="E139" s="39"/>
      <c r="F139" s="253" t="s">
        <v>214</v>
      </c>
      <c r="G139" s="39"/>
      <c r="H139" s="39"/>
      <c r="I139" s="249"/>
      <c r="J139" s="249"/>
      <c r="K139" s="39"/>
      <c r="L139" s="39"/>
      <c r="M139" s="43"/>
      <c r="N139" s="250"/>
      <c r="O139" s="251"/>
      <c r="P139" s="90"/>
      <c r="Q139" s="90"/>
      <c r="R139" s="90"/>
      <c r="S139" s="90"/>
      <c r="T139" s="90"/>
      <c r="U139" s="90"/>
      <c r="V139" s="90"/>
      <c r="W139" s="90"/>
      <c r="X139" s="91"/>
      <c r="Y139" s="37"/>
      <c r="Z139" s="37"/>
      <c r="AA139" s="37"/>
      <c r="AB139" s="37"/>
      <c r="AC139" s="37"/>
      <c r="AD139" s="37"/>
      <c r="AE139" s="37"/>
      <c r="AT139" s="16" t="s">
        <v>203</v>
      </c>
      <c r="AU139" s="16" t="s">
        <v>90</v>
      </c>
    </row>
    <row r="140" s="13" customFormat="1">
      <c r="A140" s="13"/>
      <c r="B140" s="254"/>
      <c r="C140" s="255"/>
      <c r="D140" s="252" t="s">
        <v>205</v>
      </c>
      <c r="E140" s="256" t="s">
        <v>1</v>
      </c>
      <c r="F140" s="257" t="s">
        <v>818</v>
      </c>
      <c r="G140" s="255"/>
      <c r="H140" s="258">
        <v>1.0580000000000001</v>
      </c>
      <c r="I140" s="259"/>
      <c r="J140" s="259"/>
      <c r="K140" s="255"/>
      <c r="L140" s="255"/>
      <c r="M140" s="260"/>
      <c r="N140" s="261"/>
      <c r="O140" s="262"/>
      <c r="P140" s="262"/>
      <c r="Q140" s="262"/>
      <c r="R140" s="262"/>
      <c r="S140" s="262"/>
      <c r="T140" s="262"/>
      <c r="U140" s="262"/>
      <c r="V140" s="262"/>
      <c r="W140" s="262"/>
      <c r="X140" s="263"/>
      <c r="Y140" s="13"/>
      <c r="Z140" s="13"/>
      <c r="AA140" s="13"/>
      <c r="AB140" s="13"/>
      <c r="AC140" s="13"/>
      <c r="AD140" s="13"/>
      <c r="AE140" s="13"/>
      <c r="AT140" s="264" t="s">
        <v>205</v>
      </c>
      <c r="AU140" s="264" t="s">
        <v>90</v>
      </c>
      <c r="AV140" s="13" t="s">
        <v>90</v>
      </c>
      <c r="AW140" s="13" t="s">
        <v>5</v>
      </c>
      <c r="AX140" s="13" t="s">
        <v>80</v>
      </c>
      <c r="AY140" s="264" t="s">
        <v>192</v>
      </c>
    </row>
    <row r="141" s="14" customFormat="1">
      <c r="A141" s="14"/>
      <c r="B141" s="265"/>
      <c r="C141" s="266"/>
      <c r="D141" s="252" t="s">
        <v>205</v>
      </c>
      <c r="E141" s="267" t="s">
        <v>1</v>
      </c>
      <c r="F141" s="268" t="s">
        <v>209</v>
      </c>
      <c r="G141" s="266"/>
      <c r="H141" s="269">
        <v>1.0580000000000001</v>
      </c>
      <c r="I141" s="270"/>
      <c r="J141" s="270"/>
      <c r="K141" s="266"/>
      <c r="L141" s="266"/>
      <c r="M141" s="271"/>
      <c r="N141" s="272"/>
      <c r="O141" s="273"/>
      <c r="P141" s="273"/>
      <c r="Q141" s="273"/>
      <c r="R141" s="273"/>
      <c r="S141" s="273"/>
      <c r="T141" s="273"/>
      <c r="U141" s="273"/>
      <c r="V141" s="273"/>
      <c r="W141" s="273"/>
      <c r="X141" s="274"/>
      <c r="Y141" s="14"/>
      <c r="Z141" s="14"/>
      <c r="AA141" s="14"/>
      <c r="AB141" s="14"/>
      <c r="AC141" s="14"/>
      <c r="AD141" s="14"/>
      <c r="AE141" s="14"/>
      <c r="AT141" s="275" t="s">
        <v>205</v>
      </c>
      <c r="AU141" s="275" t="s">
        <v>90</v>
      </c>
      <c r="AV141" s="14" t="s">
        <v>199</v>
      </c>
      <c r="AW141" s="14" t="s">
        <v>5</v>
      </c>
      <c r="AX141" s="14" t="s">
        <v>88</v>
      </c>
      <c r="AY141" s="275" t="s">
        <v>192</v>
      </c>
    </row>
    <row r="142" s="12" customFormat="1" ht="22.8" customHeight="1">
      <c r="A142" s="12"/>
      <c r="B142" s="216"/>
      <c r="C142" s="217"/>
      <c r="D142" s="218" t="s">
        <v>79</v>
      </c>
      <c r="E142" s="231" t="s">
        <v>90</v>
      </c>
      <c r="F142" s="231" t="s">
        <v>215</v>
      </c>
      <c r="G142" s="217"/>
      <c r="H142" s="217"/>
      <c r="I142" s="220"/>
      <c r="J142" s="220"/>
      <c r="K142" s="232">
        <f>BK142</f>
        <v>0</v>
      </c>
      <c r="L142" s="217"/>
      <c r="M142" s="222"/>
      <c r="N142" s="223"/>
      <c r="O142" s="224"/>
      <c r="P142" s="224"/>
      <c r="Q142" s="225">
        <f>SUM(Q143:Q152)</f>
        <v>0</v>
      </c>
      <c r="R142" s="225">
        <f>SUM(R143:R152)</f>
        <v>0</v>
      </c>
      <c r="S142" s="224"/>
      <c r="T142" s="226">
        <f>SUM(T143:T152)</f>
        <v>0</v>
      </c>
      <c r="U142" s="224"/>
      <c r="V142" s="226">
        <f>SUM(V143:V152)</f>
        <v>1.3840299999999999</v>
      </c>
      <c r="W142" s="224"/>
      <c r="X142" s="227">
        <f>SUM(X143:X152)</f>
        <v>0</v>
      </c>
      <c r="Y142" s="12"/>
      <c r="Z142" s="12"/>
      <c r="AA142" s="12"/>
      <c r="AB142" s="12"/>
      <c r="AC142" s="12"/>
      <c r="AD142" s="12"/>
      <c r="AE142" s="12"/>
      <c r="AR142" s="228" t="s">
        <v>88</v>
      </c>
      <c r="AT142" s="229" t="s">
        <v>79</v>
      </c>
      <c r="AU142" s="229" t="s">
        <v>88</v>
      </c>
      <c r="AY142" s="228" t="s">
        <v>192</v>
      </c>
      <c r="BK142" s="230">
        <f>SUM(BK143:BK152)</f>
        <v>0</v>
      </c>
    </row>
    <row r="143" s="2" customFormat="1" ht="37.8" customHeight="1">
      <c r="A143" s="37"/>
      <c r="B143" s="38"/>
      <c r="C143" s="233" t="s">
        <v>103</v>
      </c>
      <c r="D143" s="233" t="s">
        <v>194</v>
      </c>
      <c r="E143" s="234" t="s">
        <v>216</v>
      </c>
      <c r="F143" s="235" t="s">
        <v>217</v>
      </c>
      <c r="G143" s="236" t="s">
        <v>197</v>
      </c>
      <c r="H143" s="237">
        <v>0.10000000000000001</v>
      </c>
      <c r="I143" s="238"/>
      <c r="J143" s="238"/>
      <c r="K143" s="239">
        <f>ROUND(P143*H143,2)</f>
        <v>0</v>
      </c>
      <c r="L143" s="235" t="s">
        <v>582</v>
      </c>
      <c r="M143" s="43"/>
      <c r="N143" s="240" t="s">
        <v>1</v>
      </c>
      <c r="O143" s="241" t="s">
        <v>43</v>
      </c>
      <c r="P143" s="242">
        <f>I143+J143</f>
        <v>0</v>
      </c>
      <c r="Q143" s="242">
        <f>ROUND(I143*H143,2)</f>
        <v>0</v>
      </c>
      <c r="R143" s="242">
        <f>ROUND(J143*H143,2)</f>
        <v>0</v>
      </c>
      <c r="S143" s="90"/>
      <c r="T143" s="243">
        <f>S143*H143</f>
        <v>0</v>
      </c>
      <c r="U143" s="243">
        <v>2.1600000000000001</v>
      </c>
      <c r="V143" s="243">
        <f>U143*H143</f>
        <v>0.21600000000000003</v>
      </c>
      <c r="W143" s="243">
        <v>0</v>
      </c>
      <c r="X143" s="244">
        <f>W143*H143</f>
        <v>0</v>
      </c>
      <c r="Y143" s="37"/>
      <c r="Z143" s="37"/>
      <c r="AA143" s="37"/>
      <c r="AB143" s="37"/>
      <c r="AC143" s="37"/>
      <c r="AD143" s="37"/>
      <c r="AE143" s="37"/>
      <c r="AR143" s="245" t="s">
        <v>199</v>
      </c>
      <c r="AT143" s="245" t="s">
        <v>194</v>
      </c>
      <c r="AU143" s="245" t="s">
        <v>90</v>
      </c>
      <c r="AY143" s="16" t="s">
        <v>192</v>
      </c>
      <c r="BE143" s="246">
        <f>IF(O143="základní",K143,0)</f>
        <v>0</v>
      </c>
      <c r="BF143" s="246">
        <f>IF(O143="snížená",K143,0)</f>
        <v>0</v>
      </c>
      <c r="BG143" s="246">
        <f>IF(O143="zákl. přenesená",K143,0)</f>
        <v>0</v>
      </c>
      <c r="BH143" s="246">
        <f>IF(O143="sníž. přenesená",K143,0)</f>
        <v>0</v>
      </c>
      <c r="BI143" s="246">
        <f>IF(O143="nulová",K143,0)</f>
        <v>0</v>
      </c>
      <c r="BJ143" s="16" t="s">
        <v>88</v>
      </c>
      <c r="BK143" s="246">
        <f>ROUND(P143*H143,2)</f>
        <v>0</v>
      </c>
      <c r="BL143" s="16" t="s">
        <v>199</v>
      </c>
      <c r="BM143" s="245" t="s">
        <v>819</v>
      </c>
    </row>
    <row r="144" s="2" customFormat="1">
      <c r="A144" s="37"/>
      <c r="B144" s="38"/>
      <c r="C144" s="39"/>
      <c r="D144" s="247" t="s">
        <v>201</v>
      </c>
      <c r="E144" s="39"/>
      <c r="F144" s="248" t="s">
        <v>591</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201</v>
      </c>
      <c r="AU144" s="16" t="s">
        <v>90</v>
      </c>
    </row>
    <row r="145" s="2" customFormat="1">
      <c r="A145" s="37"/>
      <c r="B145" s="38"/>
      <c r="C145" s="39"/>
      <c r="D145" s="252" t="s">
        <v>203</v>
      </c>
      <c r="E145" s="39"/>
      <c r="F145" s="253" t="s">
        <v>220</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203</v>
      </c>
      <c r="AU145" s="16" t="s">
        <v>90</v>
      </c>
    </row>
    <row r="146" s="13" customFormat="1">
      <c r="A146" s="13"/>
      <c r="B146" s="254"/>
      <c r="C146" s="255"/>
      <c r="D146" s="252" t="s">
        <v>205</v>
      </c>
      <c r="E146" s="256" t="s">
        <v>1</v>
      </c>
      <c r="F146" s="257" t="s">
        <v>820</v>
      </c>
      <c r="G146" s="255"/>
      <c r="H146" s="258">
        <v>0.10000000000000001</v>
      </c>
      <c r="I146" s="259"/>
      <c r="J146" s="259"/>
      <c r="K146" s="255"/>
      <c r="L146" s="255"/>
      <c r="M146" s="260"/>
      <c r="N146" s="261"/>
      <c r="O146" s="262"/>
      <c r="P146" s="262"/>
      <c r="Q146" s="262"/>
      <c r="R146" s="262"/>
      <c r="S146" s="262"/>
      <c r="T146" s="262"/>
      <c r="U146" s="262"/>
      <c r="V146" s="262"/>
      <c r="W146" s="262"/>
      <c r="X146" s="263"/>
      <c r="Y146" s="13"/>
      <c r="Z146" s="13"/>
      <c r="AA146" s="13"/>
      <c r="AB146" s="13"/>
      <c r="AC146" s="13"/>
      <c r="AD146" s="13"/>
      <c r="AE146" s="13"/>
      <c r="AT146" s="264" t="s">
        <v>205</v>
      </c>
      <c r="AU146" s="264" t="s">
        <v>90</v>
      </c>
      <c r="AV146" s="13" t="s">
        <v>90</v>
      </c>
      <c r="AW146" s="13" t="s">
        <v>5</v>
      </c>
      <c r="AX146" s="13" t="s">
        <v>88</v>
      </c>
      <c r="AY146" s="264" t="s">
        <v>192</v>
      </c>
    </row>
    <row r="147" s="2" customFormat="1" ht="24.15" customHeight="1">
      <c r="A147" s="37"/>
      <c r="B147" s="38"/>
      <c r="C147" s="233" t="s">
        <v>199</v>
      </c>
      <c r="D147" s="233" t="s">
        <v>194</v>
      </c>
      <c r="E147" s="234" t="s">
        <v>248</v>
      </c>
      <c r="F147" s="235" t="s">
        <v>249</v>
      </c>
      <c r="G147" s="236" t="s">
        <v>197</v>
      </c>
      <c r="H147" s="237">
        <v>0.5</v>
      </c>
      <c r="I147" s="238"/>
      <c r="J147" s="238"/>
      <c r="K147" s="239">
        <f>ROUND(P147*H147,2)</f>
        <v>0</v>
      </c>
      <c r="L147" s="235" t="s">
        <v>582</v>
      </c>
      <c r="M147" s="43"/>
      <c r="N147" s="240" t="s">
        <v>1</v>
      </c>
      <c r="O147" s="241" t="s">
        <v>43</v>
      </c>
      <c r="P147" s="242">
        <f>I147+J147</f>
        <v>0</v>
      </c>
      <c r="Q147" s="242">
        <f>ROUND(I147*H147,2)</f>
        <v>0</v>
      </c>
      <c r="R147" s="242">
        <f>ROUND(J147*H147,2)</f>
        <v>0</v>
      </c>
      <c r="S147" s="90"/>
      <c r="T147" s="243">
        <f>S147*H147</f>
        <v>0</v>
      </c>
      <c r="U147" s="243">
        <v>2.3010199999999998</v>
      </c>
      <c r="V147" s="243">
        <f>U147*H147</f>
        <v>1.1505099999999999</v>
      </c>
      <c r="W147" s="243">
        <v>0</v>
      </c>
      <c r="X147" s="244">
        <f>W147*H147</f>
        <v>0</v>
      </c>
      <c r="Y147" s="37"/>
      <c r="Z147" s="37"/>
      <c r="AA147" s="37"/>
      <c r="AB147" s="37"/>
      <c r="AC147" s="37"/>
      <c r="AD147" s="37"/>
      <c r="AE147" s="37"/>
      <c r="AR147" s="245" t="s">
        <v>199</v>
      </c>
      <c r="AT147" s="245" t="s">
        <v>194</v>
      </c>
      <c r="AU147" s="245" t="s">
        <v>90</v>
      </c>
      <c r="AY147" s="16" t="s">
        <v>192</v>
      </c>
      <c r="BE147" s="246">
        <f>IF(O147="základní",K147,0)</f>
        <v>0</v>
      </c>
      <c r="BF147" s="246">
        <f>IF(O147="snížená",K147,0)</f>
        <v>0</v>
      </c>
      <c r="BG147" s="246">
        <f>IF(O147="zákl. přenesená",K147,0)</f>
        <v>0</v>
      </c>
      <c r="BH147" s="246">
        <f>IF(O147="sníž. přenesená",K147,0)</f>
        <v>0</v>
      </c>
      <c r="BI147" s="246">
        <f>IF(O147="nulová",K147,0)</f>
        <v>0</v>
      </c>
      <c r="BJ147" s="16" t="s">
        <v>88</v>
      </c>
      <c r="BK147" s="246">
        <f>ROUND(P147*H147,2)</f>
        <v>0</v>
      </c>
      <c r="BL147" s="16" t="s">
        <v>199</v>
      </c>
      <c r="BM147" s="245" t="s">
        <v>821</v>
      </c>
    </row>
    <row r="148" s="2" customFormat="1">
      <c r="A148" s="37"/>
      <c r="B148" s="38"/>
      <c r="C148" s="39"/>
      <c r="D148" s="247" t="s">
        <v>201</v>
      </c>
      <c r="E148" s="39"/>
      <c r="F148" s="248" t="s">
        <v>594</v>
      </c>
      <c r="G148" s="39"/>
      <c r="H148" s="39"/>
      <c r="I148" s="249"/>
      <c r="J148" s="249"/>
      <c r="K148" s="39"/>
      <c r="L148" s="39"/>
      <c r="M148" s="43"/>
      <c r="N148" s="250"/>
      <c r="O148" s="251"/>
      <c r="P148" s="90"/>
      <c r="Q148" s="90"/>
      <c r="R148" s="90"/>
      <c r="S148" s="90"/>
      <c r="T148" s="90"/>
      <c r="U148" s="90"/>
      <c r="V148" s="90"/>
      <c r="W148" s="90"/>
      <c r="X148" s="91"/>
      <c r="Y148" s="37"/>
      <c r="Z148" s="37"/>
      <c r="AA148" s="37"/>
      <c r="AB148" s="37"/>
      <c r="AC148" s="37"/>
      <c r="AD148" s="37"/>
      <c r="AE148" s="37"/>
      <c r="AT148" s="16" t="s">
        <v>201</v>
      </c>
      <c r="AU148" s="16" t="s">
        <v>90</v>
      </c>
    </row>
    <row r="149" s="2" customFormat="1">
      <c r="A149" s="37"/>
      <c r="B149" s="38"/>
      <c r="C149" s="39"/>
      <c r="D149" s="252" t="s">
        <v>203</v>
      </c>
      <c r="E149" s="39"/>
      <c r="F149" s="253" t="s">
        <v>232</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203</v>
      </c>
      <c r="AU149" s="16" t="s">
        <v>90</v>
      </c>
    </row>
    <row r="150" s="13" customFormat="1">
      <c r="A150" s="13"/>
      <c r="B150" s="254"/>
      <c r="C150" s="255"/>
      <c r="D150" s="252" t="s">
        <v>205</v>
      </c>
      <c r="E150" s="256" t="s">
        <v>1</v>
      </c>
      <c r="F150" s="257" t="s">
        <v>822</v>
      </c>
      <c r="G150" s="255"/>
      <c r="H150" s="258">
        <v>0.5</v>
      </c>
      <c r="I150" s="259"/>
      <c r="J150" s="259"/>
      <c r="K150" s="255"/>
      <c r="L150" s="255"/>
      <c r="M150" s="260"/>
      <c r="N150" s="261"/>
      <c r="O150" s="262"/>
      <c r="P150" s="262"/>
      <c r="Q150" s="262"/>
      <c r="R150" s="262"/>
      <c r="S150" s="262"/>
      <c r="T150" s="262"/>
      <c r="U150" s="262"/>
      <c r="V150" s="262"/>
      <c r="W150" s="262"/>
      <c r="X150" s="263"/>
      <c r="Y150" s="13"/>
      <c r="Z150" s="13"/>
      <c r="AA150" s="13"/>
      <c r="AB150" s="13"/>
      <c r="AC150" s="13"/>
      <c r="AD150" s="13"/>
      <c r="AE150" s="13"/>
      <c r="AT150" s="264" t="s">
        <v>205</v>
      </c>
      <c r="AU150" s="264" t="s">
        <v>90</v>
      </c>
      <c r="AV150" s="13" t="s">
        <v>90</v>
      </c>
      <c r="AW150" s="13" t="s">
        <v>5</v>
      </c>
      <c r="AX150" s="13" t="s">
        <v>88</v>
      </c>
      <c r="AY150" s="264" t="s">
        <v>192</v>
      </c>
    </row>
    <row r="151" s="2" customFormat="1" ht="21.75" customHeight="1">
      <c r="A151" s="37"/>
      <c r="B151" s="38"/>
      <c r="C151" s="233" t="s">
        <v>227</v>
      </c>
      <c r="D151" s="233" t="s">
        <v>194</v>
      </c>
      <c r="E151" s="234" t="s">
        <v>331</v>
      </c>
      <c r="F151" s="235" t="s">
        <v>823</v>
      </c>
      <c r="G151" s="236" t="s">
        <v>286</v>
      </c>
      <c r="H151" s="237">
        <v>2.3999999999999999</v>
      </c>
      <c r="I151" s="238"/>
      <c r="J151" s="238"/>
      <c r="K151" s="239">
        <f>ROUND(P151*H151,2)</f>
        <v>0</v>
      </c>
      <c r="L151" s="235" t="s">
        <v>1</v>
      </c>
      <c r="M151" s="43"/>
      <c r="N151" s="240" t="s">
        <v>1</v>
      </c>
      <c r="O151" s="241" t="s">
        <v>43</v>
      </c>
      <c r="P151" s="242">
        <f>I151+J151</f>
        <v>0</v>
      </c>
      <c r="Q151" s="242">
        <f>ROUND(I151*H151,2)</f>
        <v>0</v>
      </c>
      <c r="R151" s="242">
        <f>ROUND(J151*H151,2)</f>
        <v>0</v>
      </c>
      <c r="S151" s="90"/>
      <c r="T151" s="243">
        <f>S151*H151</f>
        <v>0</v>
      </c>
      <c r="U151" s="243">
        <v>0.0073000000000000001</v>
      </c>
      <c r="V151" s="243">
        <f>U151*H151</f>
        <v>0.017520000000000001</v>
      </c>
      <c r="W151" s="243">
        <v>0</v>
      </c>
      <c r="X151" s="244">
        <f>W151*H151</f>
        <v>0</v>
      </c>
      <c r="Y151" s="37"/>
      <c r="Z151" s="37"/>
      <c r="AA151" s="37"/>
      <c r="AB151" s="37"/>
      <c r="AC151" s="37"/>
      <c r="AD151" s="37"/>
      <c r="AE151" s="37"/>
      <c r="AR151" s="245" t="s">
        <v>199</v>
      </c>
      <c r="AT151" s="245" t="s">
        <v>194</v>
      </c>
      <c r="AU151" s="245" t="s">
        <v>90</v>
      </c>
      <c r="AY151" s="16" t="s">
        <v>192</v>
      </c>
      <c r="BE151" s="246">
        <f>IF(O151="základní",K151,0)</f>
        <v>0</v>
      </c>
      <c r="BF151" s="246">
        <f>IF(O151="snížená",K151,0)</f>
        <v>0</v>
      </c>
      <c r="BG151" s="246">
        <f>IF(O151="zákl. přenesená",K151,0)</f>
        <v>0</v>
      </c>
      <c r="BH151" s="246">
        <f>IF(O151="sníž. přenesená",K151,0)</f>
        <v>0</v>
      </c>
      <c r="BI151" s="246">
        <f>IF(O151="nulová",K151,0)</f>
        <v>0</v>
      </c>
      <c r="BJ151" s="16" t="s">
        <v>88</v>
      </c>
      <c r="BK151" s="246">
        <f>ROUND(P151*H151,2)</f>
        <v>0</v>
      </c>
      <c r="BL151" s="16" t="s">
        <v>199</v>
      </c>
      <c r="BM151" s="245" t="s">
        <v>824</v>
      </c>
    </row>
    <row r="152" s="13" customFormat="1">
      <c r="A152" s="13"/>
      <c r="B152" s="254"/>
      <c r="C152" s="255"/>
      <c r="D152" s="252" t="s">
        <v>205</v>
      </c>
      <c r="E152" s="256" t="s">
        <v>1</v>
      </c>
      <c r="F152" s="257" t="s">
        <v>825</v>
      </c>
      <c r="G152" s="255"/>
      <c r="H152" s="258">
        <v>2.3999999999999999</v>
      </c>
      <c r="I152" s="259"/>
      <c r="J152" s="259"/>
      <c r="K152" s="255"/>
      <c r="L152" s="255"/>
      <c r="M152" s="260"/>
      <c r="N152" s="261"/>
      <c r="O152" s="262"/>
      <c r="P152" s="262"/>
      <c r="Q152" s="262"/>
      <c r="R152" s="262"/>
      <c r="S152" s="262"/>
      <c r="T152" s="262"/>
      <c r="U152" s="262"/>
      <c r="V152" s="262"/>
      <c r="W152" s="262"/>
      <c r="X152" s="263"/>
      <c r="Y152" s="13"/>
      <c r="Z152" s="13"/>
      <c r="AA152" s="13"/>
      <c r="AB152" s="13"/>
      <c r="AC152" s="13"/>
      <c r="AD152" s="13"/>
      <c r="AE152" s="13"/>
      <c r="AT152" s="264" t="s">
        <v>205</v>
      </c>
      <c r="AU152" s="264" t="s">
        <v>90</v>
      </c>
      <c r="AV152" s="13" t="s">
        <v>90</v>
      </c>
      <c r="AW152" s="13" t="s">
        <v>5</v>
      </c>
      <c r="AX152" s="13" t="s">
        <v>88</v>
      </c>
      <c r="AY152" s="264" t="s">
        <v>192</v>
      </c>
    </row>
    <row r="153" s="12" customFormat="1" ht="22.8" customHeight="1">
      <c r="A153" s="12"/>
      <c r="B153" s="216"/>
      <c r="C153" s="217"/>
      <c r="D153" s="218" t="s">
        <v>79</v>
      </c>
      <c r="E153" s="231" t="s">
        <v>227</v>
      </c>
      <c r="F153" s="231" t="s">
        <v>253</v>
      </c>
      <c r="G153" s="217"/>
      <c r="H153" s="217"/>
      <c r="I153" s="220"/>
      <c r="J153" s="220"/>
      <c r="K153" s="232">
        <f>BK153</f>
        <v>0</v>
      </c>
      <c r="L153" s="217"/>
      <c r="M153" s="222"/>
      <c r="N153" s="223"/>
      <c r="O153" s="224"/>
      <c r="P153" s="224"/>
      <c r="Q153" s="225">
        <f>SUM(Q154:Q159)</f>
        <v>0</v>
      </c>
      <c r="R153" s="225">
        <f>SUM(R154:R159)</f>
        <v>0</v>
      </c>
      <c r="S153" s="224"/>
      <c r="T153" s="226">
        <f>SUM(T154:T159)</f>
        <v>0</v>
      </c>
      <c r="U153" s="224"/>
      <c r="V153" s="226">
        <f>SUM(V154:V159)</f>
        <v>2.2125999999999997</v>
      </c>
      <c r="W153" s="224"/>
      <c r="X153" s="227">
        <f>SUM(X154:X159)</f>
        <v>0</v>
      </c>
      <c r="Y153" s="12"/>
      <c r="Z153" s="12"/>
      <c r="AA153" s="12"/>
      <c r="AB153" s="12"/>
      <c r="AC153" s="12"/>
      <c r="AD153" s="12"/>
      <c r="AE153" s="12"/>
      <c r="AR153" s="228" t="s">
        <v>88</v>
      </c>
      <c r="AT153" s="229" t="s">
        <v>79</v>
      </c>
      <c r="AU153" s="229" t="s">
        <v>88</v>
      </c>
      <c r="AY153" s="228" t="s">
        <v>192</v>
      </c>
      <c r="BK153" s="230">
        <f>SUM(BK154:BK159)</f>
        <v>0</v>
      </c>
    </row>
    <row r="154" s="2" customFormat="1" ht="37.8" customHeight="1">
      <c r="A154" s="37"/>
      <c r="B154" s="38"/>
      <c r="C154" s="233" t="s">
        <v>234</v>
      </c>
      <c r="D154" s="233" t="s">
        <v>194</v>
      </c>
      <c r="E154" s="234" t="s">
        <v>826</v>
      </c>
      <c r="F154" s="235" t="s">
        <v>827</v>
      </c>
      <c r="G154" s="236" t="s">
        <v>237</v>
      </c>
      <c r="H154" s="237">
        <v>4.5999999999999996</v>
      </c>
      <c r="I154" s="238"/>
      <c r="J154" s="238"/>
      <c r="K154" s="239">
        <f>ROUND(P154*H154,2)</f>
        <v>0</v>
      </c>
      <c r="L154" s="235" t="s">
        <v>582</v>
      </c>
      <c r="M154" s="43"/>
      <c r="N154" s="240" t="s">
        <v>1</v>
      </c>
      <c r="O154" s="241" t="s">
        <v>43</v>
      </c>
      <c r="P154" s="242">
        <f>I154+J154</f>
        <v>0</v>
      </c>
      <c r="Q154" s="242">
        <f>ROUND(I154*H154,2)</f>
        <v>0</v>
      </c>
      <c r="R154" s="242">
        <f>ROUND(J154*H154,2)</f>
        <v>0</v>
      </c>
      <c r="S154" s="90"/>
      <c r="T154" s="243">
        <f>S154*H154</f>
        <v>0</v>
      </c>
      <c r="U154" s="243">
        <v>0.184</v>
      </c>
      <c r="V154" s="243">
        <f>U154*H154</f>
        <v>0.84639999999999993</v>
      </c>
      <c r="W154" s="243">
        <v>0</v>
      </c>
      <c r="X154" s="244">
        <f>W154*H154</f>
        <v>0</v>
      </c>
      <c r="Y154" s="37"/>
      <c r="Z154" s="37"/>
      <c r="AA154" s="37"/>
      <c r="AB154" s="37"/>
      <c r="AC154" s="37"/>
      <c r="AD154" s="37"/>
      <c r="AE154" s="37"/>
      <c r="AR154" s="245" t="s">
        <v>199</v>
      </c>
      <c r="AT154" s="245" t="s">
        <v>194</v>
      </c>
      <c r="AU154" s="245" t="s">
        <v>90</v>
      </c>
      <c r="AY154" s="16" t="s">
        <v>192</v>
      </c>
      <c r="BE154" s="246">
        <f>IF(O154="základní",K154,0)</f>
        <v>0</v>
      </c>
      <c r="BF154" s="246">
        <f>IF(O154="snížená",K154,0)</f>
        <v>0</v>
      </c>
      <c r="BG154" s="246">
        <f>IF(O154="zákl. přenesená",K154,0)</f>
        <v>0</v>
      </c>
      <c r="BH154" s="246">
        <f>IF(O154="sníž. přenesená",K154,0)</f>
        <v>0</v>
      </c>
      <c r="BI154" s="246">
        <f>IF(O154="nulová",K154,0)</f>
        <v>0</v>
      </c>
      <c r="BJ154" s="16" t="s">
        <v>88</v>
      </c>
      <c r="BK154" s="246">
        <f>ROUND(P154*H154,2)</f>
        <v>0</v>
      </c>
      <c r="BL154" s="16" t="s">
        <v>199</v>
      </c>
      <c r="BM154" s="245" t="s">
        <v>828</v>
      </c>
    </row>
    <row r="155" s="2" customFormat="1">
      <c r="A155" s="37"/>
      <c r="B155" s="38"/>
      <c r="C155" s="39"/>
      <c r="D155" s="247" t="s">
        <v>201</v>
      </c>
      <c r="E155" s="39"/>
      <c r="F155" s="248" t="s">
        <v>829</v>
      </c>
      <c r="G155" s="39"/>
      <c r="H155" s="39"/>
      <c r="I155" s="249"/>
      <c r="J155" s="249"/>
      <c r="K155" s="39"/>
      <c r="L155" s="39"/>
      <c r="M155" s="43"/>
      <c r="N155" s="250"/>
      <c r="O155" s="251"/>
      <c r="P155" s="90"/>
      <c r="Q155" s="90"/>
      <c r="R155" s="90"/>
      <c r="S155" s="90"/>
      <c r="T155" s="90"/>
      <c r="U155" s="90"/>
      <c r="V155" s="90"/>
      <c r="W155" s="90"/>
      <c r="X155" s="91"/>
      <c r="Y155" s="37"/>
      <c r="Z155" s="37"/>
      <c r="AA155" s="37"/>
      <c r="AB155" s="37"/>
      <c r="AC155" s="37"/>
      <c r="AD155" s="37"/>
      <c r="AE155" s="37"/>
      <c r="AT155" s="16" t="s">
        <v>201</v>
      </c>
      <c r="AU155" s="16" t="s">
        <v>90</v>
      </c>
    </row>
    <row r="156" s="13" customFormat="1">
      <c r="A156" s="13"/>
      <c r="B156" s="254"/>
      <c r="C156" s="255"/>
      <c r="D156" s="252" t="s">
        <v>205</v>
      </c>
      <c r="E156" s="256" t="s">
        <v>1</v>
      </c>
      <c r="F156" s="257" t="s">
        <v>830</v>
      </c>
      <c r="G156" s="255"/>
      <c r="H156" s="258">
        <v>4.5999999999999996</v>
      </c>
      <c r="I156" s="259"/>
      <c r="J156" s="259"/>
      <c r="K156" s="255"/>
      <c r="L156" s="255"/>
      <c r="M156" s="260"/>
      <c r="N156" s="261"/>
      <c r="O156" s="262"/>
      <c r="P156" s="262"/>
      <c r="Q156" s="262"/>
      <c r="R156" s="262"/>
      <c r="S156" s="262"/>
      <c r="T156" s="262"/>
      <c r="U156" s="262"/>
      <c r="V156" s="262"/>
      <c r="W156" s="262"/>
      <c r="X156" s="263"/>
      <c r="Y156" s="13"/>
      <c r="Z156" s="13"/>
      <c r="AA156" s="13"/>
      <c r="AB156" s="13"/>
      <c r="AC156" s="13"/>
      <c r="AD156" s="13"/>
      <c r="AE156" s="13"/>
      <c r="AT156" s="264" t="s">
        <v>205</v>
      </c>
      <c r="AU156" s="264" t="s">
        <v>90</v>
      </c>
      <c r="AV156" s="13" t="s">
        <v>90</v>
      </c>
      <c r="AW156" s="13" t="s">
        <v>5</v>
      </c>
      <c r="AX156" s="13" t="s">
        <v>88</v>
      </c>
      <c r="AY156" s="264" t="s">
        <v>192</v>
      </c>
    </row>
    <row r="157" s="2" customFormat="1" ht="44.25" customHeight="1">
      <c r="A157" s="37"/>
      <c r="B157" s="38"/>
      <c r="C157" s="233" t="s">
        <v>242</v>
      </c>
      <c r="D157" s="233" t="s">
        <v>194</v>
      </c>
      <c r="E157" s="234" t="s">
        <v>831</v>
      </c>
      <c r="F157" s="235" t="s">
        <v>832</v>
      </c>
      <c r="G157" s="236" t="s">
        <v>237</v>
      </c>
      <c r="H157" s="237">
        <v>4.5999999999999996</v>
      </c>
      <c r="I157" s="238"/>
      <c r="J157" s="238"/>
      <c r="K157" s="239">
        <f>ROUND(P157*H157,2)</f>
        <v>0</v>
      </c>
      <c r="L157" s="235" t="s">
        <v>582</v>
      </c>
      <c r="M157" s="43"/>
      <c r="N157" s="240" t="s">
        <v>1</v>
      </c>
      <c r="O157" s="241" t="s">
        <v>43</v>
      </c>
      <c r="P157" s="242">
        <f>I157+J157</f>
        <v>0</v>
      </c>
      <c r="Q157" s="242">
        <f>ROUND(I157*H157,2)</f>
        <v>0</v>
      </c>
      <c r="R157" s="242">
        <f>ROUND(J157*H157,2)</f>
        <v>0</v>
      </c>
      <c r="S157" s="90"/>
      <c r="T157" s="243">
        <f>S157*H157</f>
        <v>0</v>
      </c>
      <c r="U157" s="243">
        <v>0.29699999999999999</v>
      </c>
      <c r="V157" s="243">
        <f>U157*H157</f>
        <v>1.3661999999999999</v>
      </c>
      <c r="W157" s="243">
        <v>0</v>
      </c>
      <c r="X157" s="244">
        <f>W157*H157</f>
        <v>0</v>
      </c>
      <c r="Y157" s="37"/>
      <c r="Z157" s="37"/>
      <c r="AA157" s="37"/>
      <c r="AB157" s="37"/>
      <c r="AC157" s="37"/>
      <c r="AD157" s="37"/>
      <c r="AE157" s="37"/>
      <c r="AR157" s="245" t="s">
        <v>199</v>
      </c>
      <c r="AT157" s="245" t="s">
        <v>194</v>
      </c>
      <c r="AU157" s="245" t="s">
        <v>90</v>
      </c>
      <c r="AY157" s="16" t="s">
        <v>192</v>
      </c>
      <c r="BE157" s="246">
        <f>IF(O157="základní",K157,0)</f>
        <v>0</v>
      </c>
      <c r="BF157" s="246">
        <f>IF(O157="snížená",K157,0)</f>
        <v>0</v>
      </c>
      <c r="BG157" s="246">
        <f>IF(O157="zákl. přenesená",K157,0)</f>
        <v>0</v>
      </c>
      <c r="BH157" s="246">
        <f>IF(O157="sníž. přenesená",K157,0)</f>
        <v>0</v>
      </c>
      <c r="BI157" s="246">
        <f>IF(O157="nulová",K157,0)</f>
        <v>0</v>
      </c>
      <c r="BJ157" s="16" t="s">
        <v>88</v>
      </c>
      <c r="BK157" s="246">
        <f>ROUND(P157*H157,2)</f>
        <v>0</v>
      </c>
      <c r="BL157" s="16" t="s">
        <v>199</v>
      </c>
      <c r="BM157" s="245" t="s">
        <v>833</v>
      </c>
    </row>
    <row r="158" s="2" customFormat="1">
      <c r="A158" s="37"/>
      <c r="B158" s="38"/>
      <c r="C158" s="39"/>
      <c r="D158" s="247" t="s">
        <v>201</v>
      </c>
      <c r="E158" s="39"/>
      <c r="F158" s="248" t="s">
        <v>834</v>
      </c>
      <c r="G158" s="39"/>
      <c r="H158" s="39"/>
      <c r="I158" s="249"/>
      <c r="J158" s="249"/>
      <c r="K158" s="39"/>
      <c r="L158" s="39"/>
      <c r="M158" s="43"/>
      <c r="N158" s="250"/>
      <c r="O158" s="251"/>
      <c r="P158" s="90"/>
      <c r="Q158" s="90"/>
      <c r="R158" s="90"/>
      <c r="S158" s="90"/>
      <c r="T158" s="90"/>
      <c r="U158" s="90"/>
      <c r="V158" s="90"/>
      <c r="W158" s="90"/>
      <c r="X158" s="91"/>
      <c r="Y158" s="37"/>
      <c r="Z158" s="37"/>
      <c r="AA158" s="37"/>
      <c r="AB158" s="37"/>
      <c r="AC158" s="37"/>
      <c r="AD158" s="37"/>
      <c r="AE158" s="37"/>
      <c r="AT158" s="16" t="s">
        <v>201</v>
      </c>
      <c r="AU158" s="16" t="s">
        <v>90</v>
      </c>
    </row>
    <row r="159" s="13" customFormat="1">
      <c r="A159" s="13"/>
      <c r="B159" s="254"/>
      <c r="C159" s="255"/>
      <c r="D159" s="252" t="s">
        <v>205</v>
      </c>
      <c r="E159" s="256" t="s">
        <v>1</v>
      </c>
      <c r="F159" s="257" t="s">
        <v>835</v>
      </c>
      <c r="G159" s="255"/>
      <c r="H159" s="258">
        <v>4.5999999999999996</v>
      </c>
      <c r="I159" s="259"/>
      <c r="J159" s="259"/>
      <c r="K159" s="255"/>
      <c r="L159" s="255"/>
      <c r="M159" s="260"/>
      <c r="N159" s="261"/>
      <c r="O159" s="262"/>
      <c r="P159" s="262"/>
      <c r="Q159" s="262"/>
      <c r="R159" s="262"/>
      <c r="S159" s="262"/>
      <c r="T159" s="262"/>
      <c r="U159" s="262"/>
      <c r="V159" s="262"/>
      <c r="W159" s="262"/>
      <c r="X159" s="263"/>
      <c r="Y159" s="13"/>
      <c r="Z159" s="13"/>
      <c r="AA159" s="13"/>
      <c r="AB159" s="13"/>
      <c r="AC159" s="13"/>
      <c r="AD159" s="13"/>
      <c r="AE159" s="13"/>
      <c r="AT159" s="264" t="s">
        <v>205</v>
      </c>
      <c r="AU159" s="264" t="s">
        <v>90</v>
      </c>
      <c r="AV159" s="13" t="s">
        <v>90</v>
      </c>
      <c r="AW159" s="13" t="s">
        <v>5</v>
      </c>
      <c r="AX159" s="13" t="s">
        <v>88</v>
      </c>
      <c r="AY159" s="264" t="s">
        <v>192</v>
      </c>
    </row>
    <row r="160" s="12" customFormat="1" ht="22.8" customHeight="1">
      <c r="A160" s="12"/>
      <c r="B160" s="216"/>
      <c r="C160" s="217"/>
      <c r="D160" s="218" t="s">
        <v>79</v>
      </c>
      <c r="E160" s="231" t="s">
        <v>266</v>
      </c>
      <c r="F160" s="231" t="s">
        <v>267</v>
      </c>
      <c r="G160" s="217"/>
      <c r="H160" s="217"/>
      <c r="I160" s="220"/>
      <c r="J160" s="220"/>
      <c r="K160" s="232">
        <f>BK160</f>
        <v>0</v>
      </c>
      <c r="L160" s="217"/>
      <c r="M160" s="222"/>
      <c r="N160" s="223"/>
      <c r="O160" s="224"/>
      <c r="P160" s="224"/>
      <c r="Q160" s="225">
        <f>SUM(Q161:Q166)</f>
        <v>0</v>
      </c>
      <c r="R160" s="225">
        <f>SUM(R161:R166)</f>
        <v>0</v>
      </c>
      <c r="S160" s="224"/>
      <c r="T160" s="226">
        <f>SUM(T161:T166)</f>
        <v>0</v>
      </c>
      <c r="U160" s="224"/>
      <c r="V160" s="226">
        <f>SUM(V161:V166)</f>
        <v>0</v>
      </c>
      <c r="W160" s="224"/>
      <c r="X160" s="227">
        <f>SUM(X161:X166)</f>
        <v>0</v>
      </c>
      <c r="Y160" s="12"/>
      <c r="Z160" s="12"/>
      <c r="AA160" s="12"/>
      <c r="AB160" s="12"/>
      <c r="AC160" s="12"/>
      <c r="AD160" s="12"/>
      <c r="AE160" s="12"/>
      <c r="AR160" s="228" t="s">
        <v>88</v>
      </c>
      <c r="AT160" s="229" t="s">
        <v>79</v>
      </c>
      <c r="AU160" s="229" t="s">
        <v>88</v>
      </c>
      <c r="AY160" s="228" t="s">
        <v>192</v>
      </c>
      <c r="BK160" s="230">
        <f>SUM(BK161:BK166)</f>
        <v>0</v>
      </c>
    </row>
    <row r="161" s="2" customFormat="1" ht="44.25" customHeight="1">
      <c r="A161" s="37"/>
      <c r="B161" s="38"/>
      <c r="C161" s="233" t="s">
        <v>247</v>
      </c>
      <c r="D161" s="233" t="s">
        <v>194</v>
      </c>
      <c r="E161" s="234" t="s">
        <v>269</v>
      </c>
      <c r="F161" s="235" t="s">
        <v>270</v>
      </c>
      <c r="G161" s="236" t="s">
        <v>271</v>
      </c>
      <c r="H161" s="237">
        <v>3.597</v>
      </c>
      <c r="I161" s="238"/>
      <c r="J161" s="238"/>
      <c r="K161" s="239">
        <f>ROUND(P161*H161,2)</f>
        <v>0</v>
      </c>
      <c r="L161" s="235" t="s">
        <v>582</v>
      </c>
      <c r="M161" s="43"/>
      <c r="N161" s="240" t="s">
        <v>1</v>
      </c>
      <c r="O161" s="241" t="s">
        <v>43</v>
      </c>
      <c r="P161" s="242">
        <f>I161+J161</f>
        <v>0</v>
      </c>
      <c r="Q161" s="242">
        <f>ROUND(I161*H161,2)</f>
        <v>0</v>
      </c>
      <c r="R161" s="242">
        <f>ROUND(J161*H161,2)</f>
        <v>0</v>
      </c>
      <c r="S161" s="90"/>
      <c r="T161" s="243">
        <f>S161*H161</f>
        <v>0</v>
      </c>
      <c r="U161" s="243">
        <v>0</v>
      </c>
      <c r="V161" s="243">
        <f>U161*H161</f>
        <v>0</v>
      </c>
      <c r="W161" s="243">
        <v>0</v>
      </c>
      <c r="X161" s="244">
        <f>W161*H161</f>
        <v>0</v>
      </c>
      <c r="Y161" s="37"/>
      <c r="Z161" s="37"/>
      <c r="AA161" s="37"/>
      <c r="AB161" s="37"/>
      <c r="AC161" s="37"/>
      <c r="AD161" s="37"/>
      <c r="AE161" s="37"/>
      <c r="AR161" s="245" t="s">
        <v>199</v>
      </c>
      <c r="AT161" s="245" t="s">
        <v>194</v>
      </c>
      <c r="AU161" s="245" t="s">
        <v>90</v>
      </c>
      <c r="AY161" s="16" t="s">
        <v>192</v>
      </c>
      <c r="BE161" s="246">
        <f>IF(O161="základní",K161,0)</f>
        <v>0</v>
      </c>
      <c r="BF161" s="246">
        <f>IF(O161="snížená",K161,0)</f>
        <v>0</v>
      </c>
      <c r="BG161" s="246">
        <f>IF(O161="zákl. přenesená",K161,0)</f>
        <v>0</v>
      </c>
      <c r="BH161" s="246">
        <f>IF(O161="sníž. přenesená",K161,0)</f>
        <v>0</v>
      </c>
      <c r="BI161" s="246">
        <f>IF(O161="nulová",K161,0)</f>
        <v>0</v>
      </c>
      <c r="BJ161" s="16" t="s">
        <v>88</v>
      </c>
      <c r="BK161" s="246">
        <f>ROUND(P161*H161,2)</f>
        <v>0</v>
      </c>
      <c r="BL161" s="16" t="s">
        <v>199</v>
      </c>
      <c r="BM161" s="245" t="s">
        <v>836</v>
      </c>
    </row>
    <row r="162" s="2" customFormat="1">
      <c r="A162" s="37"/>
      <c r="B162" s="38"/>
      <c r="C162" s="39"/>
      <c r="D162" s="247" t="s">
        <v>201</v>
      </c>
      <c r="E162" s="39"/>
      <c r="F162" s="248" t="s">
        <v>837</v>
      </c>
      <c r="G162" s="39"/>
      <c r="H162" s="39"/>
      <c r="I162" s="249"/>
      <c r="J162" s="249"/>
      <c r="K162" s="39"/>
      <c r="L162" s="39"/>
      <c r="M162" s="43"/>
      <c r="N162" s="250"/>
      <c r="O162" s="251"/>
      <c r="P162" s="90"/>
      <c r="Q162" s="90"/>
      <c r="R162" s="90"/>
      <c r="S162" s="90"/>
      <c r="T162" s="90"/>
      <c r="U162" s="90"/>
      <c r="V162" s="90"/>
      <c r="W162" s="90"/>
      <c r="X162" s="91"/>
      <c r="Y162" s="37"/>
      <c r="Z162" s="37"/>
      <c r="AA162" s="37"/>
      <c r="AB162" s="37"/>
      <c r="AC162" s="37"/>
      <c r="AD162" s="37"/>
      <c r="AE162" s="37"/>
      <c r="AT162" s="16" t="s">
        <v>201</v>
      </c>
      <c r="AU162" s="16" t="s">
        <v>90</v>
      </c>
    </row>
    <row r="163" s="2" customFormat="1">
      <c r="A163" s="37"/>
      <c r="B163" s="38"/>
      <c r="C163" s="39"/>
      <c r="D163" s="252" t="s">
        <v>203</v>
      </c>
      <c r="E163" s="39"/>
      <c r="F163" s="253" t="s">
        <v>274</v>
      </c>
      <c r="G163" s="39"/>
      <c r="H163" s="39"/>
      <c r="I163" s="249"/>
      <c r="J163" s="249"/>
      <c r="K163" s="39"/>
      <c r="L163" s="39"/>
      <c r="M163" s="43"/>
      <c r="N163" s="250"/>
      <c r="O163" s="251"/>
      <c r="P163" s="90"/>
      <c r="Q163" s="90"/>
      <c r="R163" s="90"/>
      <c r="S163" s="90"/>
      <c r="T163" s="90"/>
      <c r="U163" s="90"/>
      <c r="V163" s="90"/>
      <c r="W163" s="90"/>
      <c r="X163" s="91"/>
      <c r="Y163" s="37"/>
      <c r="Z163" s="37"/>
      <c r="AA163" s="37"/>
      <c r="AB163" s="37"/>
      <c r="AC163" s="37"/>
      <c r="AD163" s="37"/>
      <c r="AE163" s="37"/>
      <c r="AT163" s="16" t="s">
        <v>203</v>
      </c>
      <c r="AU163" s="16" t="s">
        <v>90</v>
      </c>
    </row>
    <row r="164" s="2" customFormat="1" ht="55.5" customHeight="1">
      <c r="A164" s="37"/>
      <c r="B164" s="38"/>
      <c r="C164" s="233" t="s">
        <v>254</v>
      </c>
      <c r="D164" s="233" t="s">
        <v>194</v>
      </c>
      <c r="E164" s="234" t="s">
        <v>275</v>
      </c>
      <c r="F164" s="235" t="s">
        <v>276</v>
      </c>
      <c r="G164" s="236" t="s">
        <v>271</v>
      </c>
      <c r="H164" s="237">
        <v>3.597</v>
      </c>
      <c r="I164" s="238"/>
      <c r="J164" s="238"/>
      <c r="K164" s="239">
        <f>ROUND(P164*H164,2)</f>
        <v>0</v>
      </c>
      <c r="L164" s="235" t="s">
        <v>582</v>
      </c>
      <c r="M164" s="43"/>
      <c r="N164" s="240" t="s">
        <v>1</v>
      </c>
      <c r="O164" s="241" t="s">
        <v>43</v>
      </c>
      <c r="P164" s="242">
        <f>I164+J164</f>
        <v>0</v>
      </c>
      <c r="Q164" s="242">
        <f>ROUND(I164*H164,2)</f>
        <v>0</v>
      </c>
      <c r="R164" s="242">
        <f>ROUND(J164*H164,2)</f>
        <v>0</v>
      </c>
      <c r="S164" s="90"/>
      <c r="T164" s="243">
        <f>S164*H164</f>
        <v>0</v>
      </c>
      <c r="U164" s="243">
        <v>0</v>
      </c>
      <c r="V164" s="243">
        <f>U164*H164</f>
        <v>0</v>
      </c>
      <c r="W164" s="243">
        <v>0</v>
      </c>
      <c r="X164" s="244">
        <f>W164*H164</f>
        <v>0</v>
      </c>
      <c r="Y164" s="37"/>
      <c r="Z164" s="37"/>
      <c r="AA164" s="37"/>
      <c r="AB164" s="37"/>
      <c r="AC164" s="37"/>
      <c r="AD164" s="37"/>
      <c r="AE164" s="37"/>
      <c r="AR164" s="245" t="s">
        <v>199</v>
      </c>
      <c r="AT164" s="245" t="s">
        <v>194</v>
      </c>
      <c r="AU164" s="245" t="s">
        <v>90</v>
      </c>
      <c r="AY164" s="16" t="s">
        <v>192</v>
      </c>
      <c r="BE164" s="246">
        <f>IF(O164="základní",K164,0)</f>
        <v>0</v>
      </c>
      <c r="BF164" s="246">
        <f>IF(O164="snížená",K164,0)</f>
        <v>0</v>
      </c>
      <c r="BG164" s="246">
        <f>IF(O164="zákl. přenesená",K164,0)</f>
        <v>0</v>
      </c>
      <c r="BH164" s="246">
        <f>IF(O164="sníž. přenesená",K164,0)</f>
        <v>0</v>
      </c>
      <c r="BI164" s="246">
        <f>IF(O164="nulová",K164,0)</f>
        <v>0</v>
      </c>
      <c r="BJ164" s="16" t="s">
        <v>88</v>
      </c>
      <c r="BK164" s="246">
        <f>ROUND(P164*H164,2)</f>
        <v>0</v>
      </c>
      <c r="BL164" s="16" t="s">
        <v>199</v>
      </c>
      <c r="BM164" s="245" t="s">
        <v>838</v>
      </c>
    </row>
    <row r="165" s="2" customFormat="1">
      <c r="A165" s="37"/>
      <c r="B165" s="38"/>
      <c r="C165" s="39"/>
      <c r="D165" s="247" t="s">
        <v>201</v>
      </c>
      <c r="E165" s="39"/>
      <c r="F165" s="248" t="s">
        <v>839</v>
      </c>
      <c r="G165" s="39"/>
      <c r="H165" s="39"/>
      <c r="I165" s="249"/>
      <c r="J165" s="249"/>
      <c r="K165" s="39"/>
      <c r="L165" s="39"/>
      <c r="M165" s="43"/>
      <c r="N165" s="250"/>
      <c r="O165" s="251"/>
      <c r="P165" s="90"/>
      <c r="Q165" s="90"/>
      <c r="R165" s="90"/>
      <c r="S165" s="90"/>
      <c r="T165" s="90"/>
      <c r="U165" s="90"/>
      <c r="V165" s="90"/>
      <c r="W165" s="90"/>
      <c r="X165" s="91"/>
      <c r="Y165" s="37"/>
      <c r="Z165" s="37"/>
      <c r="AA165" s="37"/>
      <c r="AB165" s="37"/>
      <c r="AC165" s="37"/>
      <c r="AD165" s="37"/>
      <c r="AE165" s="37"/>
      <c r="AT165" s="16" t="s">
        <v>201</v>
      </c>
      <c r="AU165" s="16" t="s">
        <v>90</v>
      </c>
    </row>
    <row r="166" s="2" customFormat="1">
      <c r="A166" s="37"/>
      <c r="B166" s="38"/>
      <c r="C166" s="39"/>
      <c r="D166" s="252" t="s">
        <v>203</v>
      </c>
      <c r="E166" s="39"/>
      <c r="F166" s="253" t="s">
        <v>274</v>
      </c>
      <c r="G166" s="39"/>
      <c r="H166" s="39"/>
      <c r="I166" s="249"/>
      <c r="J166" s="249"/>
      <c r="K166" s="39"/>
      <c r="L166" s="39"/>
      <c r="M166" s="43"/>
      <c r="N166" s="250"/>
      <c r="O166" s="251"/>
      <c r="P166" s="90"/>
      <c r="Q166" s="90"/>
      <c r="R166" s="90"/>
      <c r="S166" s="90"/>
      <c r="T166" s="90"/>
      <c r="U166" s="90"/>
      <c r="V166" s="90"/>
      <c r="W166" s="90"/>
      <c r="X166" s="91"/>
      <c r="Y166" s="37"/>
      <c r="Z166" s="37"/>
      <c r="AA166" s="37"/>
      <c r="AB166" s="37"/>
      <c r="AC166" s="37"/>
      <c r="AD166" s="37"/>
      <c r="AE166" s="37"/>
      <c r="AT166" s="16" t="s">
        <v>203</v>
      </c>
      <c r="AU166" s="16" t="s">
        <v>90</v>
      </c>
    </row>
    <row r="167" s="12" customFormat="1" ht="25.92" customHeight="1">
      <c r="A167" s="12"/>
      <c r="B167" s="216"/>
      <c r="C167" s="217"/>
      <c r="D167" s="218" t="s">
        <v>79</v>
      </c>
      <c r="E167" s="219" t="s">
        <v>279</v>
      </c>
      <c r="F167" s="219" t="s">
        <v>280</v>
      </c>
      <c r="G167" s="217"/>
      <c r="H167" s="217"/>
      <c r="I167" s="220"/>
      <c r="J167" s="220"/>
      <c r="K167" s="221">
        <f>BK167</f>
        <v>0</v>
      </c>
      <c r="L167" s="217"/>
      <c r="M167" s="222"/>
      <c r="N167" s="223"/>
      <c r="O167" s="224"/>
      <c r="P167" s="224"/>
      <c r="Q167" s="225">
        <f>Q168+Q192</f>
        <v>0</v>
      </c>
      <c r="R167" s="225">
        <f>R168+R192</f>
        <v>0</v>
      </c>
      <c r="S167" s="224"/>
      <c r="T167" s="226">
        <f>T168+T192</f>
        <v>0</v>
      </c>
      <c r="U167" s="224"/>
      <c r="V167" s="226">
        <f>V168+V192</f>
        <v>0.37110679999999996</v>
      </c>
      <c r="W167" s="224"/>
      <c r="X167" s="227">
        <f>X168+X192</f>
        <v>0</v>
      </c>
      <c r="Y167" s="12"/>
      <c r="Z167" s="12"/>
      <c r="AA167" s="12"/>
      <c r="AB167" s="12"/>
      <c r="AC167" s="12"/>
      <c r="AD167" s="12"/>
      <c r="AE167" s="12"/>
      <c r="AR167" s="228" t="s">
        <v>90</v>
      </c>
      <c r="AT167" s="229" t="s">
        <v>79</v>
      </c>
      <c r="AU167" s="229" t="s">
        <v>80</v>
      </c>
      <c r="AY167" s="228" t="s">
        <v>192</v>
      </c>
      <c r="BK167" s="230">
        <f>BK168+BK192</f>
        <v>0</v>
      </c>
    </row>
    <row r="168" s="12" customFormat="1" ht="22.8" customHeight="1">
      <c r="A168" s="12"/>
      <c r="B168" s="216"/>
      <c r="C168" s="217"/>
      <c r="D168" s="218" t="s">
        <v>79</v>
      </c>
      <c r="E168" s="231" t="s">
        <v>281</v>
      </c>
      <c r="F168" s="231" t="s">
        <v>282</v>
      </c>
      <c r="G168" s="217"/>
      <c r="H168" s="217"/>
      <c r="I168" s="220"/>
      <c r="J168" s="220"/>
      <c r="K168" s="232">
        <f>BK168</f>
        <v>0</v>
      </c>
      <c r="L168" s="217"/>
      <c r="M168" s="222"/>
      <c r="N168" s="223"/>
      <c r="O168" s="224"/>
      <c r="P168" s="224"/>
      <c r="Q168" s="225">
        <f>SUM(Q169:Q191)</f>
        <v>0</v>
      </c>
      <c r="R168" s="225">
        <f>SUM(R169:R191)</f>
        <v>0</v>
      </c>
      <c r="S168" s="224"/>
      <c r="T168" s="226">
        <f>SUM(T169:T191)</f>
        <v>0</v>
      </c>
      <c r="U168" s="224"/>
      <c r="V168" s="226">
        <f>SUM(V169:V191)</f>
        <v>0.35499999999999998</v>
      </c>
      <c r="W168" s="224"/>
      <c r="X168" s="227">
        <f>SUM(X169:X191)</f>
        <v>0</v>
      </c>
      <c r="Y168" s="12"/>
      <c r="Z168" s="12"/>
      <c r="AA168" s="12"/>
      <c r="AB168" s="12"/>
      <c r="AC168" s="12"/>
      <c r="AD168" s="12"/>
      <c r="AE168" s="12"/>
      <c r="AR168" s="228" t="s">
        <v>90</v>
      </c>
      <c r="AT168" s="229" t="s">
        <v>79</v>
      </c>
      <c r="AU168" s="229" t="s">
        <v>88</v>
      </c>
      <c r="AY168" s="228" t="s">
        <v>192</v>
      </c>
      <c r="BK168" s="230">
        <f>SUM(BK169:BK191)</f>
        <v>0</v>
      </c>
    </row>
    <row r="169" s="2" customFormat="1" ht="44.25" customHeight="1">
      <c r="A169" s="37"/>
      <c r="B169" s="38"/>
      <c r="C169" s="233" t="s">
        <v>260</v>
      </c>
      <c r="D169" s="233" t="s">
        <v>194</v>
      </c>
      <c r="E169" s="234" t="s">
        <v>840</v>
      </c>
      <c r="F169" s="235" t="s">
        <v>841</v>
      </c>
      <c r="G169" s="236" t="s">
        <v>286</v>
      </c>
      <c r="H169" s="237">
        <v>12.800000000000001</v>
      </c>
      <c r="I169" s="238"/>
      <c r="J169" s="238"/>
      <c r="K169" s="239">
        <f>ROUND(P169*H169,2)</f>
        <v>0</v>
      </c>
      <c r="L169" s="235" t="s">
        <v>582</v>
      </c>
      <c r="M169" s="43"/>
      <c r="N169" s="240" t="s">
        <v>1</v>
      </c>
      <c r="O169" s="241" t="s">
        <v>43</v>
      </c>
      <c r="P169" s="242">
        <f>I169+J169</f>
        <v>0</v>
      </c>
      <c r="Q169" s="242">
        <f>ROUND(I169*H169,2)</f>
        <v>0</v>
      </c>
      <c r="R169" s="242">
        <f>ROUND(J169*H169,2)</f>
        <v>0</v>
      </c>
      <c r="S169" s="90"/>
      <c r="T169" s="243">
        <f>S169*H169</f>
        <v>0</v>
      </c>
      <c r="U169" s="243">
        <v>0</v>
      </c>
      <c r="V169" s="243">
        <f>U169*H169</f>
        <v>0</v>
      </c>
      <c r="W169" s="243">
        <v>0</v>
      </c>
      <c r="X169" s="244">
        <f>W169*H169</f>
        <v>0</v>
      </c>
      <c r="Y169" s="37"/>
      <c r="Z169" s="37"/>
      <c r="AA169" s="37"/>
      <c r="AB169" s="37"/>
      <c r="AC169" s="37"/>
      <c r="AD169" s="37"/>
      <c r="AE169" s="37"/>
      <c r="AR169" s="245" t="s">
        <v>287</v>
      </c>
      <c r="AT169" s="245" t="s">
        <v>194</v>
      </c>
      <c r="AU169" s="245" t="s">
        <v>90</v>
      </c>
      <c r="AY169" s="16" t="s">
        <v>192</v>
      </c>
      <c r="BE169" s="246">
        <f>IF(O169="základní",K169,0)</f>
        <v>0</v>
      </c>
      <c r="BF169" s="246">
        <f>IF(O169="snížená",K169,0)</f>
        <v>0</v>
      </c>
      <c r="BG169" s="246">
        <f>IF(O169="zákl. přenesená",K169,0)</f>
        <v>0</v>
      </c>
      <c r="BH169" s="246">
        <f>IF(O169="sníž. přenesená",K169,0)</f>
        <v>0</v>
      </c>
      <c r="BI169" s="246">
        <f>IF(O169="nulová",K169,0)</f>
        <v>0</v>
      </c>
      <c r="BJ169" s="16" t="s">
        <v>88</v>
      </c>
      <c r="BK169" s="246">
        <f>ROUND(P169*H169,2)</f>
        <v>0</v>
      </c>
      <c r="BL169" s="16" t="s">
        <v>287</v>
      </c>
      <c r="BM169" s="245" t="s">
        <v>842</v>
      </c>
    </row>
    <row r="170" s="2" customFormat="1">
      <c r="A170" s="37"/>
      <c r="B170" s="38"/>
      <c r="C170" s="39"/>
      <c r="D170" s="247" t="s">
        <v>201</v>
      </c>
      <c r="E170" s="39"/>
      <c r="F170" s="248" t="s">
        <v>843</v>
      </c>
      <c r="G170" s="39"/>
      <c r="H170" s="39"/>
      <c r="I170" s="249"/>
      <c r="J170" s="249"/>
      <c r="K170" s="39"/>
      <c r="L170" s="39"/>
      <c r="M170" s="43"/>
      <c r="N170" s="250"/>
      <c r="O170" s="251"/>
      <c r="P170" s="90"/>
      <c r="Q170" s="90"/>
      <c r="R170" s="90"/>
      <c r="S170" s="90"/>
      <c r="T170" s="90"/>
      <c r="U170" s="90"/>
      <c r="V170" s="90"/>
      <c r="W170" s="90"/>
      <c r="X170" s="91"/>
      <c r="Y170" s="37"/>
      <c r="Z170" s="37"/>
      <c r="AA170" s="37"/>
      <c r="AB170" s="37"/>
      <c r="AC170" s="37"/>
      <c r="AD170" s="37"/>
      <c r="AE170" s="37"/>
      <c r="AT170" s="16" t="s">
        <v>201</v>
      </c>
      <c r="AU170" s="16" t="s">
        <v>90</v>
      </c>
    </row>
    <row r="171" s="13" customFormat="1">
      <c r="A171" s="13"/>
      <c r="B171" s="254"/>
      <c r="C171" s="255"/>
      <c r="D171" s="252" t="s">
        <v>205</v>
      </c>
      <c r="E171" s="256" t="s">
        <v>1</v>
      </c>
      <c r="F171" s="257" t="s">
        <v>844</v>
      </c>
      <c r="G171" s="255"/>
      <c r="H171" s="258">
        <v>6</v>
      </c>
      <c r="I171" s="259"/>
      <c r="J171" s="259"/>
      <c r="K171" s="255"/>
      <c r="L171" s="255"/>
      <c r="M171" s="260"/>
      <c r="N171" s="261"/>
      <c r="O171" s="262"/>
      <c r="P171" s="262"/>
      <c r="Q171" s="262"/>
      <c r="R171" s="262"/>
      <c r="S171" s="262"/>
      <c r="T171" s="262"/>
      <c r="U171" s="262"/>
      <c r="V171" s="262"/>
      <c r="W171" s="262"/>
      <c r="X171" s="263"/>
      <c r="Y171" s="13"/>
      <c r="Z171" s="13"/>
      <c r="AA171" s="13"/>
      <c r="AB171" s="13"/>
      <c r="AC171" s="13"/>
      <c r="AD171" s="13"/>
      <c r="AE171" s="13"/>
      <c r="AT171" s="264" t="s">
        <v>205</v>
      </c>
      <c r="AU171" s="264" t="s">
        <v>90</v>
      </c>
      <c r="AV171" s="13" t="s">
        <v>90</v>
      </c>
      <c r="AW171" s="13" t="s">
        <v>5</v>
      </c>
      <c r="AX171" s="13" t="s">
        <v>80</v>
      </c>
      <c r="AY171" s="264" t="s">
        <v>192</v>
      </c>
    </row>
    <row r="172" s="13" customFormat="1">
      <c r="A172" s="13"/>
      <c r="B172" s="254"/>
      <c r="C172" s="255"/>
      <c r="D172" s="252" t="s">
        <v>205</v>
      </c>
      <c r="E172" s="256" t="s">
        <v>1</v>
      </c>
      <c r="F172" s="257" t="s">
        <v>845</v>
      </c>
      <c r="G172" s="255"/>
      <c r="H172" s="258">
        <v>4.7999999999999998</v>
      </c>
      <c r="I172" s="259"/>
      <c r="J172" s="259"/>
      <c r="K172" s="255"/>
      <c r="L172" s="255"/>
      <c r="M172" s="260"/>
      <c r="N172" s="261"/>
      <c r="O172" s="262"/>
      <c r="P172" s="262"/>
      <c r="Q172" s="262"/>
      <c r="R172" s="262"/>
      <c r="S172" s="262"/>
      <c r="T172" s="262"/>
      <c r="U172" s="262"/>
      <c r="V172" s="262"/>
      <c r="W172" s="262"/>
      <c r="X172" s="263"/>
      <c r="Y172" s="13"/>
      <c r="Z172" s="13"/>
      <c r="AA172" s="13"/>
      <c r="AB172" s="13"/>
      <c r="AC172" s="13"/>
      <c r="AD172" s="13"/>
      <c r="AE172" s="13"/>
      <c r="AT172" s="264" t="s">
        <v>205</v>
      </c>
      <c r="AU172" s="264" t="s">
        <v>90</v>
      </c>
      <c r="AV172" s="13" t="s">
        <v>90</v>
      </c>
      <c r="AW172" s="13" t="s">
        <v>5</v>
      </c>
      <c r="AX172" s="13" t="s">
        <v>80</v>
      </c>
      <c r="AY172" s="264" t="s">
        <v>192</v>
      </c>
    </row>
    <row r="173" s="13" customFormat="1">
      <c r="A173" s="13"/>
      <c r="B173" s="254"/>
      <c r="C173" s="255"/>
      <c r="D173" s="252" t="s">
        <v>205</v>
      </c>
      <c r="E173" s="256" t="s">
        <v>1</v>
      </c>
      <c r="F173" s="257" t="s">
        <v>846</v>
      </c>
      <c r="G173" s="255"/>
      <c r="H173" s="258">
        <v>2</v>
      </c>
      <c r="I173" s="259"/>
      <c r="J173" s="259"/>
      <c r="K173" s="255"/>
      <c r="L173" s="255"/>
      <c r="M173" s="260"/>
      <c r="N173" s="261"/>
      <c r="O173" s="262"/>
      <c r="P173" s="262"/>
      <c r="Q173" s="262"/>
      <c r="R173" s="262"/>
      <c r="S173" s="262"/>
      <c r="T173" s="262"/>
      <c r="U173" s="262"/>
      <c r="V173" s="262"/>
      <c r="W173" s="262"/>
      <c r="X173" s="263"/>
      <c r="Y173" s="13"/>
      <c r="Z173" s="13"/>
      <c r="AA173" s="13"/>
      <c r="AB173" s="13"/>
      <c r="AC173" s="13"/>
      <c r="AD173" s="13"/>
      <c r="AE173" s="13"/>
      <c r="AT173" s="264" t="s">
        <v>205</v>
      </c>
      <c r="AU173" s="264" t="s">
        <v>90</v>
      </c>
      <c r="AV173" s="13" t="s">
        <v>90</v>
      </c>
      <c r="AW173" s="13" t="s">
        <v>5</v>
      </c>
      <c r="AX173" s="13" t="s">
        <v>80</v>
      </c>
      <c r="AY173" s="264" t="s">
        <v>192</v>
      </c>
    </row>
    <row r="174" s="14" customFormat="1">
      <c r="A174" s="14"/>
      <c r="B174" s="265"/>
      <c r="C174" s="266"/>
      <c r="D174" s="252" t="s">
        <v>205</v>
      </c>
      <c r="E174" s="267" t="s">
        <v>1</v>
      </c>
      <c r="F174" s="268" t="s">
        <v>209</v>
      </c>
      <c r="G174" s="266"/>
      <c r="H174" s="269">
        <v>12.800000000000001</v>
      </c>
      <c r="I174" s="270"/>
      <c r="J174" s="270"/>
      <c r="K174" s="266"/>
      <c r="L174" s="266"/>
      <c r="M174" s="271"/>
      <c r="N174" s="272"/>
      <c r="O174" s="273"/>
      <c r="P174" s="273"/>
      <c r="Q174" s="273"/>
      <c r="R174" s="273"/>
      <c r="S174" s="273"/>
      <c r="T174" s="273"/>
      <c r="U174" s="273"/>
      <c r="V174" s="273"/>
      <c r="W174" s="273"/>
      <c r="X174" s="274"/>
      <c r="Y174" s="14"/>
      <c r="Z174" s="14"/>
      <c r="AA174" s="14"/>
      <c r="AB174" s="14"/>
      <c r="AC174" s="14"/>
      <c r="AD174" s="14"/>
      <c r="AE174" s="14"/>
      <c r="AT174" s="275" t="s">
        <v>205</v>
      </c>
      <c r="AU174" s="275" t="s">
        <v>90</v>
      </c>
      <c r="AV174" s="14" t="s">
        <v>199</v>
      </c>
      <c r="AW174" s="14" t="s">
        <v>5</v>
      </c>
      <c r="AX174" s="14" t="s">
        <v>88</v>
      </c>
      <c r="AY174" s="275" t="s">
        <v>192</v>
      </c>
    </row>
    <row r="175" s="2" customFormat="1" ht="16.5" customHeight="1">
      <c r="A175" s="37"/>
      <c r="B175" s="38"/>
      <c r="C175" s="276" t="s">
        <v>268</v>
      </c>
      <c r="D175" s="276" t="s">
        <v>261</v>
      </c>
      <c r="E175" s="277" t="s">
        <v>335</v>
      </c>
      <c r="F175" s="278" t="s">
        <v>847</v>
      </c>
      <c r="G175" s="279" t="s">
        <v>197</v>
      </c>
      <c r="H175" s="280">
        <v>0.192</v>
      </c>
      <c r="I175" s="281"/>
      <c r="J175" s="282"/>
      <c r="K175" s="283">
        <f>ROUND(P175*H175,2)</f>
        <v>0</v>
      </c>
      <c r="L175" s="278" t="s">
        <v>1</v>
      </c>
      <c r="M175" s="284"/>
      <c r="N175" s="285" t="s">
        <v>1</v>
      </c>
      <c r="O175" s="241" t="s">
        <v>43</v>
      </c>
      <c r="P175" s="242">
        <f>I175+J175</f>
        <v>0</v>
      </c>
      <c r="Q175" s="242">
        <f>ROUND(I175*H175,2)</f>
        <v>0</v>
      </c>
      <c r="R175" s="242">
        <f>ROUND(J175*H175,2)</f>
        <v>0</v>
      </c>
      <c r="S175" s="90"/>
      <c r="T175" s="243">
        <f>S175*H175</f>
        <v>0</v>
      </c>
      <c r="U175" s="243">
        <v>0.5</v>
      </c>
      <c r="V175" s="243">
        <f>U175*H175</f>
        <v>0.096000000000000002</v>
      </c>
      <c r="W175" s="243">
        <v>0</v>
      </c>
      <c r="X175" s="244">
        <f>W175*H175</f>
        <v>0</v>
      </c>
      <c r="Y175" s="37"/>
      <c r="Z175" s="37"/>
      <c r="AA175" s="37"/>
      <c r="AB175" s="37"/>
      <c r="AC175" s="37"/>
      <c r="AD175" s="37"/>
      <c r="AE175" s="37"/>
      <c r="AR175" s="245" t="s">
        <v>302</v>
      </c>
      <c r="AT175" s="245" t="s">
        <v>261</v>
      </c>
      <c r="AU175" s="245" t="s">
        <v>90</v>
      </c>
      <c r="AY175" s="16" t="s">
        <v>192</v>
      </c>
      <c r="BE175" s="246">
        <f>IF(O175="základní",K175,0)</f>
        <v>0</v>
      </c>
      <c r="BF175" s="246">
        <f>IF(O175="snížená",K175,0)</f>
        <v>0</v>
      </c>
      <c r="BG175" s="246">
        <f>IF(O175="zákl. přenesená",K175,0)</f>
        <v>0</v>
      </c>
      <c r="BH175" s="246">
        <f>IF(O175="sníž. přenesená",K175,0)</f>
        <v>0</v>
      </c>
      <c r="BI175" s="246">
        <f>IF(O175="nulová",K175,0)</f>
        <v>0</v>
      </c>
      <c r="BJ175" s="16" t="s">
        <v>88</v>
      </c>
      <c r="BK175" s="246">
        <f>ROUND(P175*H175,2)</f>
        <v>0</v>
      </c>
      <c r="BL175" s="16" t="s">
        <v>287</v>
      </c>
      <c r="BM175" s="245" t="s">
        <v>848</v>
      </c>
    </row>
    <row r="176" s="13" customFormat="1">
      <c r="A176" s="13"/>
      <c r="B176" s="254"/>
      <c r="C176" s="255"/>
      <c r="D176" s="252" t="s">
        <v>205</v>
      </c>
      <c r="E176" s="256" t="s">
        <v>1</v>
      </c>
      <c r="F176" s="257" t="s">
        <v>849</v>
      </c>
      <c r="G176" s="255"/>
      <c r="H176" s="258">
        <v>0.089999999999999997</v>
      </c>
      <c r="I176" s="259"/>
      <c r="J176" s="259"/>
      <c r="K176" s="255"/>
      <c r="L176" s="255"/>
      <c r="M176" s="260"/>
      <c r="N176" s="261"/>
      <c r="O176" s="262"/>
      <c r="P176" s="262"/>
      <c r="Q176" s="262"/>
      <c r="R176" s="262"/>
      <c r="S176" s="262"/>
      <c r="T176" s="262"/>
      <c r="U176" s="262"/>
      <c r="V176" s="262"/>
      <c r="W176" s="262"/>
      <c r="X176" s="263"/>
      <c r="Y176" s="13"/>
      <c r="Z176" s="13"/>
      <c r="AA176" s="13"/>
      <c r="AB176" s="13"/>
      <c r="AC176" s="13"/>
      <c r="AD176" s="13"/>
      <c r="AE176" s="13"/>
      <c r="AT176" s="264" t="s">
        <v>205</v>
      </c>
      <c r="AU176" s="264" t="s">
        <v>90</v>
      </c>
      <c r="AV176" s="13" t="s">
        <v>90</v>
      </c>
      <c r="AW176" s="13" t="s">
        <v>5</v>
      </c>
      <c r="AX176" s="13" t="s">
        <v>80</v>
      </c>
      <c r="AY176" s="264" t="s">
        <v>192</v>
      </c>
    </row>
    <row r="177" s="13" customFormat="1">
      <c r="A177" s="13"/>
      <c r="B177" s="254"/>
      <c r="C177" s="255"/>
      <c r="D177" s="252" t="s">
        <v>205</v>
      </c>
      <c r="E177" s="256" t="s">
        <v>1</v>
      </c>
      <c r="F177" s="257" t="s">
        <v>850</v>
      </c>
      <c r="G177" s="255"/>
      <c r="H177" s="258">
        <v>0.071999999999999995</v>
      </c>
      <c r="I177" s="259"/>
      <c r="J177" s="259"/>
      <c r="K177" s="255"/>
      <c r="L177" s="255"/>
      <c r="M177" s="260"/>
      <c r="N177" s="261"/>
      <c r="O177" s="262"/>
      <c r="P177" s="262"/>
      <c r="Q177" s="262"/>
      <c r="R177" s="262"/>
      <c r="S177" s="262"/>
      <c r="T177" s="262"/>
      <c r="U177" s="262"/>
      <c r="V177" s="262"/>
      <c r="W177" s="262"/>
      <c r="X177" s="263"/>
      <c r="Y177" s="13"/>
      <c r="Z177" s="13"/>
      <c r="AA177" s="13"/>
      <c r="AB177" s="13"/>
      <c r="AC177" s="13"/>
      <c r="AD177" s="13"/>
      <c r="AE177" s="13"/>
      <c r="AT177" s="264" t="s">
        <v>205</v>
      </c>
      <c r="AU177" s="264" t="s">
        <v>90</v>
      </c>
      <c r="AV177" s="13" t="s">
        <v>90</v>
      </c>
      <c r="AW177" s="13" t="s">
        <v>5</v>
      </c>
      <c r="AX177" s="13" t="s">
        <v>80</v>
      </c>
      <c r="AY177" s="264" t="s">
        <v>192</v>
      </c>
    </row>
    <row r="178" s="13" customFormat="1">
      <c r="A178" s="13"/>
      <c r="B178" s="254"/>
      <c r="C178" s="255"/>
      <c r="D178" s="252" t="s">
        <v>205</v>
      </c>
      <c r="E178" s="256" t="s">
        <v>1</v>
      </c>
      <c r="F178" s="257" t="s">
        <v>851</v>
      </c>
      <c r="G178" s="255"/>
      <c r="H178" s="258">
        <v>0.029999999999999999</v>
      </c>
      <c r="I178" s="259"/>
      <c r="J178" s="259"/>
      <c r="K178" s="255"/>
      <c r="L178" s="255"/>
      <c r="M178" s="260"/>
      <c r="N178" s="261"/>
      <c r="O178" s="262"/>
      <c r="P178" s="262"/>
      <c r="Q178" s="262"/>
      <c r="R178" s="262"/>
      <c r="S178" s="262"/>
      <c r="T178" s="262"/>
      <c r="U178" s="262"/>
      <c r="V178" s="262"/>
      <c r="W178" s="262"/>
      <c r="X178" s="263"/>
      <c r="Y178" s="13"/>
      <c r="Z178" s="13"/>
      <c r="AA178" s="13"/>
      <c r="AB178" s="13"/>
      <c r="AC178" s="13"/>
      <c r="AD178" s="13"/>
      <c r="AE178" s="13"/>
      <c r="AT178" s="264" t="s">
        <v>205</v>
      </c>
      <c r="AU178" s="264" t="s">
        <v>90</v>
      </c>
      <c r="AV178" s="13" t="s">
        <v>90</v>
      </c>
      <c r="AW178" s="13" t="s">
        <v>5</v>
      </c>
      <c r="AX178" s="13" t="s">
        <v>80</v>
      </c>
      <c r="AY178" s="264" t="s">
        <v>192</v>
      </c>
    </row>
    <row r="179" s="14" customFormat="1">
      <c r="A179" s="14"/>
      <c r="B179" s="265"/>
      <c r="C179" s="266"/>
      <c r="D179" s="252" t="s">
        <v>205</v>
      </c>
      <c r="E179" s="267" t="s">
        <v>1</v>
      </c>
      <c r="F179" s="268" t="s">
        <v>209</v>
      </c>
      <c r="G179" s="266"/>
      <c r="H179" s="269">
        <v>0.19199999999999998</v>
      </c>
      <c r="I179" s="270"/>
      <c r="J179" s="270"/>
      <c r="K179" s="266"/>
      <c r="L179" s="266"/>
      <c r="M179" s="271"/>
      <c r="N179" s="272"/>
      <c r="O179" s="273"/>
      <c r="P179" s="273"/>
      <c r="Q179" s="273"/>
      <c r="R179" s="273"/>
      <c r="S179" s="273"/>
      <c r="T179" s="273"/>
      <c r="U179" s="273"/>
      <c r="V179" s="273"/>
      <c r="W179" s="273"/>
      <c r="X179" s="274"/>
      <c r="Y179" s="14"/>
      <c r="Z179" s="14"/>
      <c r="AA179" s="14"/>
      <c r="AB179" s="14"/>
      <c r="AC179" s="14"/>
      <c r="AD179" s="14"/>
      <c r="AE179" s="14"/>
      <c r="AT179" s="275" t="s">
        <v>205</v>
      </c>
      <c r="AU179" s="275" t="s">
        <v>90</v>
      </c>
      <c r="AV179" s="14" t="s">
        <v>199</v>
      </c>
      <c r="AW179" s="14" t="s">
        <v>5</v>
      </c>
      <c r="AX179" s="14" t="s">
        <v>88</v>
      </c>
      <c r="AY179" s="275" t="s">
        <v>192</v>
      </c>
    </row>
    <row r="180" s="2" customFormat="1" ht="21.75" customHeight="1">
      <c r="A180" s="37"/>
      <c r="B180" s="38"/>
      <c r="C180" s="276" t="s">
        <v>9</v>
      </c>
      <c r="D180" s="276" t="s">
        <v>261</v>
      </c>
      <c r="E180" s="277" t="s">
        <v>346</v>
      </c>
      <c r="F180" s="278" t="s">
        <v>852</v>
      </c>
      <c r="G180" s="279" t="s">
        <v>314</v>
      </c>
      <c r="H180" s="280">
        <v>24</v>
      </c>
      <c r="I180" s="281"/>
      <c r="J180" s="282"/>
      <c r="K180" s="283">
        <f>ROUND(P180*H180,2)</f>
        <v>0</v>
      </c>
      <c r="L180" s="278" t="s">
        <v>1</v>
      </c>
      <c r="M180" s="284"/>
      <c r="N180" s="285" t="s">
        <v>1</v>
      </c>
      <c r="O180" s="241" t="s">
        <v>43</v>
      </c>
      <c r="P180" s="242">
        <f>I180+J180</f>
        <v>0</v>
      </c>
      <c r="Q180" s="242">
        <f>ROUND(I180*H180,2)</f>
        <v>0</v>
      </c>
      <c r="R180" s="242">
        <f>ROUND(J180*H180,2)</f>
        <v>0</v>
      </c>
      <c r="S180" s="90"/>
      <c r="T180" s="243">
        <f>S180*H180</f>
        <v>0</v>
      </c>
      <c r="U180" s="243">
        <v>0</v>
      </c>
      <c r="V180" s="243">
        <f>U180*H180</f>
        <v>0</v>
      </c>
      <c r="W180" s="243">
        <v>0</v>
      </c>
      <c r="X180" s="244">
        <f>W180*H180</f>
        <v>0</v>
      </c>
      <c r="Y180" s="37"/>
      <c r="Z180" s="37"/>
      <c r="AA180" s="37"/>
      <c r="AB180" s="37"/>
      <c r="AC180" s="37"/>
      <c r="AD180" s="37"/>
      <c r="AE180" s="37"/>
      <c r="AR180" s="245" t="s">
        <v>302</v>
      </c>
      <c r="AT180" s="245" t="s">
        <v>261</v>
      </c>
      <c r="AU180" s="245" t="s">
        <v>90</v>
      </c>
      <c r="AY180" s="16" t="s">
        <v>192</v>
      </c>
      <c r="BE180" s="246">
        <f>IF(O180="základní",K180,0)</f>
        <v>0</v>
      </c>
      <c r="BF180" s="246">
        <f>IF(O180="snížená",K180,0)</f>
        <v>0</v>
      </c>
      <c r="BG180" s="246">
        <f>IF(O180="zákl. přenesená",K180,0)</f>
        <v>0</v>
      </c>
      <c r="BH180" s="246">
        <f>IF(O180="sníž. přenesená",K180,0)</f>
        <v>0</v>
      </c>
      <c r="BI180" s="246">
        <f>IF(O180="nulová",K180,0)</f>
        <v>0</v>
      </c>
      <c r="BJ180" s="16" t="s">
        <v>88</v>
      </c>
      <c r="BK180" s="246">
        <f>ROUND(P180*H180,2)</f>
        <v>0</v>
      </c>
      <c r="BL180" s="16" t="s">
        <v>287</v>
      </c>
      <c r="BM180" s="245" t="s">
        <v>853</v>
      </c>
    </row>
    <row r="181" s="2" customFormat="1">
      <c r="A181" s="37"/>
      <c r="B181" s="38"/>
      <c r="C181" s="39"/>
      <c r="D181" s="252" t="s">
        <v>433</v>
      </c>
      <c r="E181" s="39"/>
      <c r="F181" s="253" t="s">
        <v>854</v>
      </c>
      <c r="G181" s="39"/>
      <c r="H181" s="39"/>
      <c r="I181" s="249"/>
      <c r="J181" s="249"/>
      <c r="K181" s="39"/>
      <c r="L181" s="39"/>
      <c r="M181" s="43"/>
      <c r="N181" s="250"/>
      <c r="O181" s="251"/>
      <c r="P181" s="90"/>
      <c r="Q181" s="90"/>
      <c r="R181" s="90"/>
      <c r="S181" s="90"/>
      <c r="T181" s="90"/>
      <c r="U181" s="90"/>
      <c r="V181" s="90"/>
      <c r="W181" s="90"/>
      <c r="X181" s="91"/>
      <c r="Y181" s="37"/>
      <c r="Z181" s="37"/>
      <c r="AA181" s="37"/>
      <c r="AB181" s="37"/>
      <c r="AC181" s="37"/>
      <c r="AD181" s="37"/>
      <c r="AE181" s="37"/>
      <c r="AT181" s="16" t="s">
        <v>433</v>
      </c>
      <c r="AU181" s="16" t="s">
        <v>90</v>
      </c>
    </row>
    <row r="182" s="2" customFormat="1" ht="16.5" customHeight="1">
      <c r="A182" s="37"/>
      <c r="B182" s="38"/>
      <c r="C182" s="276" t="s">
        <v>283</v>
      </c>
      <c r="D182" s="276" t="s">
        <v>261</v>
      </c>
      <c r="E182" s="277" t="s">
        <v>354</v>
      </c>
      <c r="F182" s="278" t="s">
        <v>855</v>
      </c>
      <c r="G182" s="279" t="s">
        <v>314</v>
      </c>
      <c r="H182" s="280">
        <v>4</v>
      </c>
      <c r="I182" s="281"/>
      <c r="J182" s="282"/>
      <c r="K182" s="283">
        <f>ROUND(P182*H182,2)</f>
        <v>0</v>
      </c>
      <c r="L182" s="278" t="s">
        <v>1</v>
      </c>
      <c r="M182" s="284"/>
      <c r="N182" s="285" t="s">
        <v>1</v>
      </c>
      <c r="O182" s="241" t="s">
        <v>43</v>
      </c>
      <c r="P182" s="242">
        <f>I182+J182</f>
        <v>0</v>
      </c>
      <c r="Q182" s="242">
        <f>ROUND(I182*H182,2)</f>
        <v>0</v>
      </c>
      <c r="R182" s="242">
        <f>ROUND(J182*H182,2)</f>
        <v>0</v>
      </c>
      <c r="S182" s="90"/>
      <c r="T182" s="243">
        <f>S182*H182</f>
        <v>0</v>
      </c>
      <c r="U182" s="243">
        <v>0</v>
      </c>
      <c r="V182" s="243">
        <f>U182*H182</f>
        <v>0</v>
      </c>
      <c r="W182" s="243">
        <v>0</v>
      </c>
      <c r="X182" s="244">
        <f>W182*H182</f>
        <v>0</v>
      </c>
      <c r="Y182" s="37"/>
      <c r="Z182" s="37"/>
      <c r="AA182" s="37"/>
      <c r="AB182" s="37"/>
      <c r="AC182" s="37"/>
      <c r="AD182" s="37"/>
      <c r="AE182" s="37"/>
      <c r="AR182" s="245" t="s">
        <v>302</v>
      </c>
      <c r="AT182" s="245" t="s">
        <v>261</v>
      </c>
      <c r="AU182" s="245" t="s">
        <v>90</v>
      </c>
      <c r="AY182" s="16" t="s">
        <v>192</v>
      </c>
      <c r="BE182" s="246">
        <f>IF(O182="základní",K182,0)</f>
        <v>0</v>
      </c>
      <c r="BF182" s="246">
        <f>IF(O182="snížená",K182,0)</f>
        <v>0</v>
      </c>
      <c r="BG182" s="246">
        <f>IF(O182="zákl. přenesená",K182,0)</f>
        <v>0</v>
      </c>
      <c r="BH182" s="246">
        <f>IF(O182="sníž. přenesená",K182,0)</f>
        <v>0</v>
      </c>
      <c r="BI182" s="246">
        <f>IF(O182="nulová",K182,0)</f>
        <v>0</v>
      </c>
      <c r="BJ182" s="16" t="s">
        <v>88</v>
      </c>
      <c r="BK182" s="246">
        <f>ROUND(P182*H182,2)</f>
        <v>0</v>
      </c>
      <c r="BL182" s="16" t="s">
        <v>287</v>
      </c>
      <c r="BM182" s="245" t="s">
        <v>856</v>
      </c>
    </row>
    <row r="183" s="2" customFormat="1" ht="49.05" customHeight="1">
      <c r="A183" s="37"/>
      <c r="B183" s="38"/>
      <c r="C183" s="233" t="s">
        <v>292</v>
      </c>
      <c r="D183" s="233" t="s">
        <v>194</v>
      </c>
      <c r="E183" s="234" t="s">
        <v>359</v>
      </c>
      <c r="F183" s="235" t="s">
        <v>360</v>
      </c>
      <c r="G183" s="236" t="s">
        <v>271</v>
      </c>
      <c r="H183" s="237">
        <v>1.3620000000000001</v>
      </c>
      <c r="I183" s="238"/>
      <c r="J183" s="238"/>
      <c r="K183" s="239">
        <f>ROUND(P183*H183,2)</f>
        <v>0</v>
      </c>
      <c r="L183" s="235" t="s">
        <v>582</v>
      </c>
      <c r="M183" s="43"/>
      <c r="N183" s="240" t="s">
        <v>1</v>
      </c>
      <c r="O183" s="241" t="s">
        <v>43</v>
      </c>
      <c r="P183" s="242">
        <f>I183+J183</f>
        <v>0</v>
      </c>
      <c r="Q183" s="242">
        <f>ROUND(I183*H183,2)</f>
        <v>0</v>
      </c>
      <c r="R183" s="242">
        <f>ROUND(J183*H183,2)</f>
        <v>0</v>
      </c>
      <c r="S183" s="90"/>
      <c r="T183" s="243">
        <f>S183*H183</f>
        <v>0</v>
      </c>
      <c r="U183" s="243">
        <v>0</v>
      </c>
      <c r="V183" s="243">
        <f>U183*H183</f>
        <v>0</v>
      </c>
      <c r="W183" s="243">
        <v>0</v>
      </c>
      <c r="X183" s="244">
        <f>W183*H183</f>
        <v>0</v>
      </c>
      <c r="Y183" s="37"/>
      <c r="Z183" s="37"/>
      <c r="AA183" s="37"/>
      <c r="AB183" s="37"/>
      <c r="AC183" s="37"/>
      <c r="AD183" s="37"/>
      <c r="AE183" s="37"/>
      <c r="AR183" s="245" t="s">
        <v>287</v>
      </c>
      <c r="AT183" s="245" t="s">
        <v>194</v>
      </c>
      <c r="AU183" s="245" t="s">
        <v>90</v>
      </c>
      <c r="AY183" s="16" t="s">
        <v>192</v>
      </c>
      <c r="BE183" s="246">
        <f>IF(O183="základní",K183,0)</f>
        <v>0</v>
      </c>
      <c r="BF183" s="246">
        <f>IF(O183="snížená",K183,0)</f>
        <v>0</v>
      </c>
      <c r="BG183" s="246">
        <f>IF(O183="zákl. přenesená",K183,0)</f>
        <v>0</v>
      </c>
      <c r="BH183" s="246">
        <f>IF(O183="sníž. přenesená",K183,0)</f>
        <v>0</v>
      </c>
      <c r="BI183" s="246">
        <f>IF(O183="nulová",K183,0)</f>
        <v>0</v>
      </c>
      <c r="BJ183" s="16" t="s">
        <v>88</v>
      </c>
      <c r="BK183" s="246">
        <f>ROUND(P183*H183,2)</f>
        <v>0</v>
      </c>
      <c r="BL183" s="16" t="s">
        <v>287</v>
      </c>
      <c r="BM183" s="245" t="s">
        <v>857</v>
      </c>
    </row>
    <row r="184" s="2" customFormat="1">
      <c r="A184" s="37"/>
      <c r="B184" s="38"/>
      <c r="C184" s="39"/>
      <c r="D184" s="247" t="s">
        <v>201</v>
      </c>
      <c r="E184" s="39"/>
      <c r="F184" s="248" t="s">
        <v>623</v>
      </c>
      <c r="G184" s="39"/>
      <c r="H184" s="39"/>
      <c r="I184" s="249"/>
      <c r="J184" s="249"/>
      <c r="K184" s="39"/>
      <c r="L184" s="39"/>
      <c r="M184" s="43"/>
      <c r="N184" s="250"/>
      <c r="O184" s="251"/>
      <c r="P184" s="90"/>
      <c r="Q184" s="90"/>
      <c r="R184" s="90"/>
      <c r="S184" s="90"/>
      <c r="T184" s="90"/>
      <c r="U184" s="90"/>
      <c r="V184" s="90"/>
      <c r="W184" s="90"/>
      <c r="X184" s="91"/>
      <c r="Y184" s="37"/>
      <c r="Z184" s="37"/>
      <c r="AA184" s="37"/>
      <c r="AB184" s="37"/>
      <c r="AC184" s="37"/>
      <c r="AD184" s="37"/>
      <c r="AE184" s="37"/>
      <c r="AT184" s="16" t="s">
        <v>201</v>
      </c>
      <c r="AU184" s="16" t="s">
        <v>90</v>
      </c>
    </row>
    <row r="185" s="2" customFormat="1">
      <c r="A185" s="37"/>
      <c r="B185" s="38"/>
      <c r="C185" s="39"/>
      <c r="D185" s="252" t="s">
        <v>203</v>
      </c>
      <c r="E185" s="39"/>
      <c r="F185" s="253" t="s">
        <v>363</v>
      </c>
      <c r="G185" s="39"/>
      <c r="H185" s="39"/>
      <c r="I185" s="249"/>
      <c r="J185" s="249"/>
      <c r="K185" s="39"/>
      <c r="L185" s="39"/>
      <c r="M185" s="43"/>
      <c r="N185" s="250"/>
      <c r="O185" s="251"/>
      <c r="P185" s="90"/>
      <c r="Q185" s="90"/>
      <c r="R185" s="90"/>
      <c r="S185" s="90"/>
      <c r="T185" s="90"/>
      <c r="U185" s="90"/>
      <c r="V185" s="90"/>
      <c r="W185" s="90"/>
      <c r="X185" s="91"/>
      <c r="Y185" s="37"/>
      <c r="Z185" s="37"/>
      <c r="AA185" s="37"/>
      <c r="AB185" s="37"/>
      <c r="AC185" s="37"/>
      <c r="AD185" s="37"/>
      <c r="AE185" s="37"/>
      <c r="AT185" s="16" t="s">
        <v>203</v>
      </c>
      <c r="AU185" s="16" t="s">
        <v>90</v>
      </c>
    </row>
    <row r="186" s="2" customFormat="1" ht="44.25" customHeight="1">
      <c r="A186" s="37"/>
      <c r="B186" s="38"/>
      <c r="C186" s="233" t="s">
        <v>299</v>
      </c>
      <c r="D186" s="233" t="s">
        <v>194</v>
      </c>
      <c r="E186" s="234" t="s">
        <v>300</v>
      </c>
      <c r="F186" s="235" t="s">
        <v>858</v>
      </c>
      <c r="G186" s="236" t="s">
        <v>237</v>
      </c>
      <c r="H186" s="237">
        <v>6</v>
      </c>
      <c r="I186" s="238"/>
      <c r="J186" s="238"/>
      <c r="K186" s="239">
        <f>ROUND(P186*H186,2)</f>
        <v>0</v>
      </c>
      <c r="L186" s="235" t="s">
        <v>1</v>
      </c>
      <c r="M186" s="43"/>
      <c r="N186" s="240" t="s">
        <v>1</v>
      </c>
      <c r="O186" s="241" t="s">
        <v>43</v>
      </c>
      <c r="P186" s="242">
        <f>I186+J186</f>
        <v>0</v>
      </c>
      <c r="Q186" s="242">
        <f>ROUND(I186*H186,2)</f>
        <v>0</v>
      </c>
      <c r="R186" s="242">
        <f>ROUND(J186*H186,2)</f>
        <v>0</v>
      </c>
      <c r="S186" s="90"/>
      <c r="T186" s="243">
        <f>S186*H186</f>
        <v>0</v>
      </c>
      <c r="U186" s="243">
        <v>0</v>
      </c>
      <c r="V186" s="243">
        <f>U186*H186</f>
        <v>0</v>
      </c>
      <c r="W186" s="243">
        <v>0</v>
      </c>
      <c r="X186" s="244">
        <f>W186*H186</f>
        <v>0</v>
      </c>
      <c r="Y186" s="37"/>
      <c r="Z186" s="37"/>
      <c r="AA186" s="37"/>
      <c r="AB186" s="37"/>
      <c r="AC186" s="37"/>
      <c r="AD186" s="37"/>
      <c r="AE186" s="37"/>
      <c r="AR186" s="245" t="s">
        <v>287</v>
      </c>
      <c r="AT186" s="245" t="s">
        <v>194</v>
      </c>
      <c r="AU186" s="245" t="s">
        <v>90</v>
      </c>
      <c r="AY186" s="16" t="s">
        <v>192</v>
      </c>
      <c r="BE186" s="246">
        <f>IF(O186="základní",K186,0)</f>
        <v>0</v>
      </c>
      <c r="BF186" s="246">
        <f>IF(O186="snížená",K186,0)</f>
        <v>0</v>
      </c>
      <c r="BG186" s="246">
        <f>IF(O186="zákl. přenesená",K186,0)</f>
        <v>0</v>
      </c>
      <c r="BH186" s="246">
        <f>IF(O186="sníž. přenesená",K186,0)</f>
        <v>0</v>
      </c>
      <c r="BI186" s="246">
        <f>IF(O186="nulová",K186,0)</f>
        <v>0</v>
      </c>
      <c r="BJ186" s="16" t="s">
        <v>88</v>
      </c>
      <c r="BK186" s="246">
        <f>ROUND(P186*H186,2)</f>
        <v>0</v>
      </c>
      <c r="BL186" s="16" t="s">
        <v>287</v>
      </c>
      <c r="BM186" s="245" t="s">
        <v>859</v>
      </c>
    </row>
    <row r="187" s="13" customFormat="1">
      <c r="A187" s="13"/>
      <c r="B187" s="254"/>
      <c r="C187" s="255"/>
      <c r="D187" s="252" t="s">
        <v>205</v>
      </c>
      <c r="E187" s="256" t="s">
        <v>1</v>
      </c>
      <c r="F187" s="257" t="s">
        <v>860</v>
      </c>
      <c r="G187" s="255"/>
      <c r="H187" s="258">
        <v>6</v>
      </c>
      <c r="I187" s="259"/>
      <c r="J187" s="259"/>
      <c r="K187" s="255"/>
      <c r="L187" s="255"/>
      <c r="M187" s="260"/>
      <c r="N187" s="261"/>
      <c r="O187" s="262"/>
      <c r="P187" s="262"/>
      <c r="Q187" s="262"/>
      <c r="R187" s="262"/>
      <c r="S187" s="262"/>
      <c r="T187" s="262"/>
      <c r="U187" s="262"/>
      <c r="V187" s="262"/>
      <c r="W187" s="262"/>
      <c r="X187" s="263"/>
      <c r="Y187" s="13"/>
      <c r="Z187" s="13"/>
      <c r="AA187" s="13"/>
      <c r="AB187" s="13"/>
      <c r="AC187" s="13"/>
      <c r="AD187" s="13"/>
      <c r="AE187" s="13"/>
      <c r="AT187" s="264" t="s">
        <v>205</v>
      </c>
      <c r="AU187" s="264" t="s">
        <v>90</v>
      </c>
      <c r="AV187" s="13" t="s">
        <v>90</v>
      </c>
      <c r="AW187" s="13" t="s">
        <v>5</v>
      </c>
      <c r="AX187" s="13" t="s">
        <v>88</v>
      </c>
      <c r="AY187" s="264" t="s">
        <v>192</v>
      </c>
    </row>
    <row r="188" s="2" customFormat="1" ht="16.5" customHeight="1">
      <c r="A188" s="37"/>
      <c r="B188" s="38"/>
      <c r="C188" s="276" t="s">
        <v>287</v>
      </c>
      <c r="D188" s="276" t="s">
        <v>261</v>
      </c>
      <c r="E188" s="277" t="s">
        <v>306</v>
      </c>
      <c r="F188" s="278" t="s">
        <v>861</v>
      </c>
      <c r="G188" s="279" t="s">
        <v>197</v>
      </c>
      <c r="H188" s="280">
        <v>0.51800000000000002</v>
      </c>
      <c r="I188" s="281"/>
      <c r="J188" s="282"/>
      <c r="K188" s="283">
        <f>ROUND(P188*H188,2)</f>
        <v>0</v>
      </c>
      <c r="L188" s="278" t="s">
        <v>1</v>
      </c>
      <c r="M188" s="284"/>
      <c r="N188" s="285" t="s">
        <v>1</v>
      </c>
      <c r="O188" s="241" t="s">
        <v>43</v>
      </c>
      <c r="P188" s="242">
        <f>I188+J188</f>
        <v>0</v>
      </c>
      <c r="Q188" s="242">
        <f>ROUND(I188*H188,2)</f>
        <v>0</v>
      </c>
      <c r="R188" s="242">
        <f>ROUND(J188*H188,2)</f>
        <v>0</v>
      </c>
      <c r="S188" s="90"/>
      <c r="T188" s="243">
        <f>S188*H188</f>
        <v>0</v>
      </c>
      <c r="U188" s="243">
        <v>0.5</v>
      </c>
      <c r="V188" s="243">
        <f>U188*H188</f>
        <v>0.25900000000000001</v>
      </c>
      <c r="W188" s="243">
        <v>0</v>
      </c>
      <c r="X188" s="244">
        <f>W188*H188</f>
        <v>0</v>
      </c>
      <c r="Y188" s="37"/>
      <c r="Z188" s="37"/>
      <c r="AA188" s="37"/>
      <c r="AB188" s="37"/>
      <c r="AC188" s="37"/>
      <c r="AD188" s="37"/>
      <c r="AE188" s="37"/>
      <c r="AR188" s="245" t="s">
        <v>302</v>
      </c>
      <c r="AT188" s="245" t="s">
        <v>261</v>
      </c>
      <c r="AU188" s="245" t="s">
        <v>90</v>
      </c>
      <c r="AY188" s="16" t="s">
        <v>192</v>
      </c>
      <c r="BE188" s="246">
        <f>IF(O188="základní",K188,0)</f>
        <v>0</v>
      </c>
      <c r="BF188" s="246">
        <f>IF(O188="snížená",K188,0)</f>
        <v>0</v>
      </c>
      <c r="BG188" s="246">
        <f>IF(O188="zákl. přenesená",K188,0)</f>
        <v>0</v>
      </c>
      <c r="BH188" s="246">
        <f>IF(O188="sníž. přenesená",K188,0)</f>
        <v>0</v>
      </c>
      <c r="BI188" s="246">
        <f>IF(O188="nulová",K188,0)</f>
        <v>0</v>
      </c>
      <c r="BJ188" s="16" t="s">
        <v>88</v>
      </c>
      <c r="BK188" s="246">
        <f>ROUND(P188*H188,2)</f>
        <v>0</v>
      </c>
      <c r="BL188" s="16" t="s">
        <v>287</v>
      </c>
      <c r="BM188" s="245" t="s">
        <v>862</v>
      </c>
    </row>
    <row r="189" s="13" customFormat="1">
      <c r="A189" s="13"/>
      <c r="B189" s="254"/>
      <c r="C189" s="255"/>
      <c r="D189" s="252" t="s">
        <v>205</v>
      </c>
      <c r="E189" s="256" t="s">
        <v>1</v>
      </c>
      <c r="F189" s="257" t="s">
        <v>863</v>
      </c>
      <c r="G189" s="255"/>
      <c r="H189" s="258">
        <v>0.41999999999999998</v>
      </c>
      <c r="I189" s="259"/>
      <c r="J189" s="259"/>
      <c r="K189" s="255"/>
      <c r="L189" s="255"/>
      <c r="M189" s="260"/>
      <c r="N189" s="261"/>
      <c r="O189" s="262"/>
      <c r="P189" s="262"/>
      <c r="Q189" s="262"/>
      <c r="R189" s="262"/>
      <c r="S189" s="262"/>
      <c r="T189" s="262"/>
      <c r="U189" s="262"/>
      <c r="V189" s="262"/>
      <c r="W189" s="262"/>
      <c r="X189" s="263"/>
      <c r="Y189" s="13"/>
      <c r="Z189" s="13"/>
      <c r="AA189" s="13"/>
      <c r="AB189" s="13"/>
      <c r="AC189" s="13"/>
      <c r="AD189" s="13"/>
      <c r="AE189" s="13"/>
      <c r="AT189" s="264" t="s">
        <v>205</v>
      </c>
      <c r="AU189" s="264" t="s">
        <v>90</v>
      </c>
      <c r="AV189" s="13" t="s">
        <v>90</v>
      </c>
      <c r="AW189" s="13" t="s">
        <v>5</v>
      </c>
      <c r="AX189" s="13" t="s">
        <v>80</v>
      </c>
      <c r="AY189" s="264" t="s">
        <v>192</v>
      </c>
    </row>
    <row r="190" s="13" customFormat="1">
      <c r="A190" s="13"/>
      <c r="B190" s="254"/>
      <c r="C190" s="255"/>
      <c r="D190" s="252" t="s">
        <v>205</v>
      </c>
      <c r="E190" s="256" t="s">
        <v>1</v>
      </c>
      <c r="F190" s="257" t="s">
        <v>864</v>
      </c>
      <c r="G190" s="255"/>
      <c r="H190" s="258">
        <v>0.098000000000000004</v>
      </c>
      <c r="I190" s="259"/>
      <c r="J190" s="259"/>
      <c r="K190" s="255"/>
      <c r="L190" s="255"/>
      <c r="M190" s="260"/>
      <c r="N190" s="261"/>
      <c r="O190" s="262"/>
      <c r="P190" s="262"/>
      <c r="Q190" s="262"/>
      <c r="R190" s="262"/>
      <c r="S190" s="262"/>
      <c r="T190" s="262"/>
      <c r="U190" s="262"/>
      <c r="V190" s="262"/>
      <c r="W190" s="262"/>
      <c r="X190" s="263"/>
      <c r="Y190" s="13"/>
      <c r="Z190" s="13"/>
      <c r="AA190" s="13"/>
      <c r="AB190" s="13"/>
      <c r="AC190" s="13"/>
      <c r="AD190" s="13"/>
      <c r="AE190" s="13"/>
      <c r="AT190" s="264" t="s">
        <v>205</v>
      </c>
      <c r="AU190" s="264" t="s">
        <v>90</v>
      </c>
      <c r="AV190" s="13" t="s">
        <v>90</v>
      </c>
      <c r="AW190" s="13" t="s">
        <v>5</v>
      </c>
      <c r="AX190" s="13" t="s">
        <v>80</v>
      </c>
      <c r="AY190" s="264" t="s">
        <v>192</v>
      </c>
    </row>
    <row r="191" s="14" customFormat="1">
      <c r="A191" s="14"/>
      <c r="B191" s="265"/>
      <c r="C191" s="266"/>
      <c r="D191" s="252" t="s">
        <v>205</v>
      </c>
      <c r="E191" s="267" t="s">
        <v>1</v>
      </c>
      <c r="F191" s="268" t="s">
        <v>209</v>
      </c>
      <c r="G191" s="266"/>
      <c r="H191" s="269">
        <v>0.51800000000000002</v>
      </c>
      <c r="I191" s="270"/>
      <c r="J191" s="270"/>
      <c r="K191" s="266"/>
      <c r="L191" s="266"/>
      <c r="M191" s="271"/>
      <c r="N191" s="272"/>
      <c r="O191" s="273"/>
      <c r="P191" s="273"/>
      <c r="Q191" s="273"/>
      <c r="R191" s="273"/>
      <c r="S191" s="273"/>
      <c r="T191" s="273"/>
      <c r="U191" s="273"/>
      <c r="V191" s="273"/>
      <c r="W191" s="273"/>
      <c r="X191" s="274"/>
      <c r="Y191" s="14"/>
      <c r="Z191" s="14"/>
      <c r="AA191" s="14"/>
      <c r="AB191" s="14"/>
      <c r="AC191" s="14"/>
      <c r="AD191" s="14"/>
      <c r="AE191" s="14"/>
      <c r="AT191" s="275" t="s">
        <v>205</v>
      </c>
      <c r="AU191" s="275" t="s">
        <v>90</v>
      </c>
      <c r="AV191" s="14" t="s">
        <v>199</v>
      </c>
      <c r="AW191" s="14" t="s">
        <v>5</v>
      </c>
      <c r="AX191" s="14" t="s">
        <v>88</v>
      </c>
      <c r="AY191" s="275" t="s">
        <v>192</v>
      </c>
    </row>
    <row r="192" s="12" customFormat="1" ht="22.8" customHeight="1">
      <c r="A192" s="12"/>
      <c r="B192" s="216"/>
      <c r="C192" s="217"/>
      <c r="D192" s="218" t="s">
        <v>79</v>
      </c>
      <c r="E192" s="231" t="s">
        <v>368</v>
      </c>
      <c r="F192" s="231" t="s">
        <v>369</v>
      </c>
      <c r="G192" s="217"/>
      <c r="H192" s="217"/>
      <c r="I192" s="220"/>
      <c r="J192" s="220"/>
      <c r="K192" s="232">
        <f>BK192</f>
        <v>0</v>
      </c>
      <c r="L192" s="217"/>
      <c r="M192" s="222"/>
      <c r="N192" s="223"/>
      <c r="O192" s="224"/>
      <c r="P192" s="224"/>
      <c r="Q192" s="225">
        <f>SUM(Q193:Q218)</f>
        <v>0</v>
      </c>
      <c r="R192" s="225">
        <f>SUM(R193:R218)</f>
        <v>0</v>
      </c>
      <c r="S192" s="224"/>
      <c r="T192" s="226">
        <f>SUM(T193:T218)</f>
        <v>0</v>
      </c>
      <c r="U192" s="224"/>
      <c r="V192" s="226">
        <f>SUM(V193:V218)</f>
        <v>0.016106800000000001</v>
      </c>
      <c r="W192" s="224"/>
      <c r="X192" s="227">
        <f>SUM(X193:X218)</f>
        <v>0</v>
      </c>
      <c r="Y192" s="12"/>
      <c r="Z192" s="12"/>
      <c r="AA192" s="12"/>
      <c r="AB192" s="12"/>
      <c r="AC192" s="12"/>
      <c r="AD192" s="12"/>
      <c r="AE192" s="12"/>
      <c r="AR192" s="228" t="s">
        <v>90</v>
      </c>
      <c r="AT192" s="229" t="s">
        <v>79</v>
      </c>
      <c r="AU192" s="229" t="s">
        <v>88</v>
      </c>
      <c r="AY192" s="228" t="s">
        <v>192</v>
      </c>
      <c r="BK192" s="230">
        <f>SUM(BK193:BK218)</f>
        <v>0</v>
      </c>
    </row>
    <row r="193" s="2" customFormat="1" ht="24.15" customHeight="1">
      <c r="A193" s="37"/>
      <c r="B193" s="38"/>
      <c r="C193" s="233" t="s">
        <v>311</v>
      </c>
      <c r="D193" s="233" t="s">
        <v>194</v>
      </c>
      <c r="E193" s="234" t="s">
        <v>384</v>
      </c>
      <c r="F193" s="235" t="s">
        <v>385</v>
      </c>
      <c r="G193" s="236" t="s">
        <v>237</v>
      </c>
      <c r="H193" s="237">
        <v>28.030000000000001</v>
      </c>
      <c r="I193" s="238"/>
      <c r="J193" s="238"/>
      <c r="K193" s="239">
        <f>ROUND(P193*H193,2)</f>
        <v>0</v>
      </c>
      <c r="L193" s="235" t="s">
        <v>582</v>
      </c>
      <c r="M193" s="43"/>
      <c r="N193" s="240" t="s">
        <v>1</v>
      </c>
      <c r="O193" s="241" t="s">
        <v>43</v>
      </c>
      <c r="P193" s="242">
        <f>I193+J193</f>
        <v>0</v>
      </c>
      <c r="Q193" s="242">
        <f>ROUND(I193*H193,2)</f>
        <v>0</v>
      </c>
      <c r="R193" s="242">
        <f>ROUND(J193*H193,2)</f>
        <v>0</v>
      </c>
      <c r="S193" s="90"/>
      <c r="T193" s="243">
        <f>S193*H193</f>
        <v>0</v>
      </c>
      <c r="U193" s="243">
        <v>2.0000000000000002E-05</v>
      </c>
      <c r="V193" s="243">
        <f>U193*H193</f>
        <v>0.00056060000000000007</v>
      </c>
      <c r="W193" s="243">
        <v>0</v>
      </c>
      <c r="X193" s="244">
        <f>W193*H193</f>
        <v>0</v>
      </c>
      <c r="Y193" s="37"/>
      <c r="Z193" s="37"/>
      <c r="AA193" s="37"/>
      <c r="AB193" s="37"/>
      <c r="AC193" s="37"/>
      <c r="AD193" s="37"/>
      <c r="AE193" s="37"/>
      <c r="AR193" s="245" t="s">
        <v>287</v>
      </c>
      <c r="AT193" s="245" t="s">
        <v>194</v>
      </c>
      <c r="AU193" s="245" t="s">
        <v>90</v>
      </c>
      <c r="AY193" s="16" t="s">
        <v>192</v>
      </c>
      <c r="BE193" s="246">
        <f>IF(O193="základní",K193,0)</f>
        <v>0</v>
      </c>
      <c r="BF193" s="246">
        <f>IF(O193="snížená",K193,0)</f>
        <v>0</v>
      </c>
      <c r="BG193" s="246">
        <f>IF(O193="zákl. přenesená",K193,0)</f>
        <v>0</v>
      </c>
      <c r="BH193" s="246">
        <f>IF(O193="sníž. přenesená",K193,0)</f>
        <v>0</v>
      </c>
      <c r="BI193" s="246">
        <f>IF(O193="nulová",K193,0)</f>
        <v>0</v>
      </c>
      <c r="BJ193" s="16" t="s">
        <v>88</v>
      </c>
      <c r="BK193" s="246">
        <f>ROUND(P193*H193,2)</f>
        <v>0</v>
      </c>
      <c r="BL193" s="16" t="s">
        <v>287</v>
      </c>
      <c r="BM193" s="245" t="s">
        <v>865</v>
      </c>
    </row>
    <row r="194" s="2" customFormat="1">
      <c r="A194" s="37"/>
      <c r="B194" s="38"/>
      <c r="C194" s="39"/>
      <c r="D194" s="247" t="s">
        <v>201</v>
      </c>
      <c r="E194" s="39"/>
      <c r="F194" s="248" t="s">
        <v>625</v>
      </c>
      <c r="G194" s="39"/>
      <c r="H194" s="39"/>
      <c r="I194" s="249"/>
      <c r="J194" s="249"/>
      <c r="K194" s="39"/>
      <c r="L194" s="39"/>
      <c r="M194" s="43"/>
      <c r="N194" s="250"/>
      <c r="O194" s="251"/>
      <c r="P194" s="90"/>
      <c r="Q194" s="90"/>
      <c r="R194" s="90"/>
      <c r="S194" s="90"/>
      <c r="T194" s="90"/>
      <c r="U194" s="90"/>
      <c r="V194" s="90"/>
      <c r="W194" s="90"/>
      <c r="X194" s="91"/>
      <c r="Y194" s="37"/>
      <c r="Z194" s="37"/>
      <c r="AA194" s="37"/>
      <c r="AB194" s="37"/>
      <c r="AC194" s="37"/>
      <c r="AD194" s="37"/>
      <c r="AE194" s="37"/>
      <c r="AT194" s="16" t="s">
        <v>201</v>
      </c>
      <c r="AU194" s="16" t="s">
        <v>90</v>
      </c>
    </row>
    <row r="195" s="13" customFormat="1">
      <c r="A195" s="13"/>
      <c r="B195" s="254"/>
      <c r="C195" s="255"/>
      <c r="D195" s="252" t="s">
        <v>205</v>
      </c>
      <c r="E195" s="256" t="s">
        <v>1</v>
      </c>
      <c r="F195" s="257" t="s">
        <v>866</v>
      </c>
      <c r="G195" s="255"/>
      <c r="H195" s="258">
        <v>3.0600000000000001</v>
      </c>
      <c r="I195" s="259"/>
      <c r="J195" s="259"/>
      <c r="K195" s="255"/>
      <c r="L195" s="255"/>
      <c r="M195" s="260"/>
      <c r="N195" s="261"/>
      <c r="O195" s="262"/>
      <c r="P195" s="262"/>
      <c r="Q195" s="262"/>
      <c r="R195" s="262"/>
      <c r="S195" s="262"/>
      <c r="T195" s="262"/>
      <c r="U195" s="262"/>
      <c r="V195" s="262"/>
      <c r="W195" s="262"/>
      <c r="X195" s="263"/>
      <c r="Y195" s="13"/>
      <c r="Z195" s="13"/>
      <c r="AA195" s="13"/>
      <c r="AB195" s="13"/>
      <c r="AC195" s="13"/>
      <c r="AD195" s="13"/>
      <c r="AE195" s="13"/>
      <c r="AT195" s="264" t="s">
        <v>205</v>
      </c>
      <c r="AU195" s="264" t="s">
        <v>90</v>
      </c>
      <c r="AV195" s="13" t="s">
        <v>90</v>
      </c>
      <c r="AW195" s="13" t="s">
        <v>5</v>
      </c>
      <c r="AX195" s="13" t="s">
        <v>80</v>
      </c>
      <c r="AY195" s="264" t="s">
        <v>192</v>
      </c>
    </row>
    <row r="196" s="13" customFormat="1">
      <c r="A196" s="13"/>
      <c r="B196" s="254"/>
      <c r="C196" s="255"/>
      <c r="D196" s="252" t="s">
        <v>205</v>
      </c>
      <c r="E196" s="256" t="s">
        <v>1</v>
      </c>
      <c r="F196" s="257" t="s">
        <v>867</v>
      </c>
      <c r="G196" s="255"/>
      <c r="H196" s="258">
        <v>2.4900000000000002</v>
      </c>
      <c r="I196" s="259"/>
      <c r="J196" s="259"/>
      <c r="K196" s="255"/>
      <c r="L196" s="255"/>
      <c r="M196" s="260"/>
      <c r="N196" s="261"/>
      <c r="O196" s="262"/>
      <c r="P196" s="262"/>
      <c r="Q196" s="262"/>
      <c r="R196" s="262"/>
      <c r="S196" s="262"/>
      <c r="T196" s="262"/>
      <c r="U196" s="262"/>
      <c r="V196" s="262"/>
      <c r="W196" s="262"/>
      <c r="X196" s="263"/>
      <c r="Y196" s="13"/>
      <c r="Z196" s="13"/>
      <c r="AA196" s="13"/>
      <c r="AB196" s="13"/>
      <c r="AC196" s="13"/>
      <c r="AD196" s="13"/>
      <c r="AE196" s="13"/>
      <c r="AT196" s="264" t="s">
        <v>205</v>
      </c>
      <c r="AU196" s="264" t="s">
        <v>90</v>
      </c>
      <c r="AV196" s="13" t="s">
        <v>90</v>
      </c>
      <c r="AW196" s="13" t="s">
        <v>5</v>
      </c>
      <c r="AX196" s="13" t="s">
        <v>80</v>
      </c>
      <c r="AY196" s="264" t="s">
        <v>192</v>
      </c>
    </row>
    <row r="197" s="13" customFormat="1">
      <c r="A197" s="13"/>
      <c r="B197" s="254"/>
      <c r="C197" s="255"/>
      <c r="D197" s="252" t="s">
        <v>205</v>
      </c>
      <c r="E197" s="256" t="s">
        <v>1</v>
      </c>
      <c r="F197" s="257" t="s">
        <v>868</v>
      </c>
      <c r="G197" s="255"/>
      <c r="H197" s="258">
        <v>1.0600000000000001</v>
      </c>
      <c r="I197" s="259"/>
      <c r="J197" s="259"/>
      <c r="K197" s="255"/>
      <c r="L197" s="255"/>
      <c r="M197" s="260"/>
      <c r="N197" s="261"/>
      <c r="O197" s="262"/>
      <c r="P197" s="262"/>
      <c r="Q197" s="262"/>
      <c r="R197" s="262"/>
      <c r="S197" s="262"/>
      <c r="T197" s="262"/>
      <c r="U197" s="262"/>
      <c r="V197" s="262"/>
      <c r="W197" s="262"/>
      <c r="X197" s="263"/>
      <c r="Y197" s="13"/>
      <c r="Z197" s="13"/>
      <c r="AA197" s="13"/>
      <c r="AB197" s="13"/>
      <c r="AC197" s="13"/>
      <c r="AD197" s="13"/>
      <c r="AE197" s="13"/>
      <c r="AT197" s="264" t="s">
        <v>205</v>
      </c>
      <c r="AU197" s="264" t="s">
        <v>90</v>
      </c>
      <c r="AV197" s="13" t="s">
        <v>90</v>
      </c>
      <c r="AW197" s="13" t="s">
        <v>5</v>
      </c>
      <c r="AX197" s="13" t="s">
        <v>80</v>
      </c>
      <c r="AY197" s="264" t="s">
        <v>192</v>
      </c>
    </row>
    <row r="198" s="13" customFormat="1">
      <c r="A198" s="13"/>
      <c r="B198" s="254"/>
      <c r="C198" s="255"/>
      <c r="D198" s="252" t="s">
        <v>205</v>
      </c>
      <c r="E198" s="256" t="s">
        <v>1</v>
      </c>
      <c r="F198" s="257" t="s">
        <v>869</v>
      </c>
      <c r="G198" s="255"/>
      <c r="H198" s="258">
        <v>17.219999999999999</v>
      </c>
      <c r="I198" s="259"/>
      <c r="J198" s="259"/>
      <c r="K198" s="255"/>
      <c r="L198" s="255"/>
      <c r="M198" s="260"/>
      <c r="N198" s="261"/>
      <c r="O198" s="262"/>
      <c r="P198" s="262"/>
      <c r="Q198" s="262"/>
      <c r="R198" s="262"/>
      <c r="S198" s="262"/>
      <c r="T198" s="262"/>
      <c r="U198" s="262"/>
      <c r="V198" s="262"/>
      <c r="W198" s="262"/>
      <c r="X198" s="263"/>
      <c r="Y198" s="13"/>
      <c r="Z198" s="13"/>
      <c r="AA198" s="13"/>
      <c r="AB198" s="13"/>
      <c r="AC198" s="13"/>
      <c r="AD198" s="13"/>
      <c r="AE198" s="13"/>
      <c r="AT198" s="264" t="s">
        <v>205</v>
      </c>
      <c r="AU198" s="264" t="s">
        <v>90</v>
      </c>
      <c r="AV198" s="13" t="s">
        <v>90</v>
      </c>
      <c r="AW198" s="13" t="s">
        <v>5</v>
      </c>
      <c r="AX198" s="13" t="s">
        <v>80</v>
      </c>
      <c r="AY198" s="264" t="s">
        <v>192</v>
      </c>
    </row>
    <row r="199" s="13" customFormat="1">
      <c r="A199" s="13"/>
      <c r="B199" s="254"/>
      <c r="C199" s="255"/>
      <c r="D199" s="252" t="s">
        <v>205</v>
      </c>
      <c r="E199" s="256" t="s">
        <v>1</v>
      </c>
      <c r="F199" s="257" t="s">
        <v>870</v>
      </c>
      <c r="G199" s="255"/>
      <c r="H199" s="258">
        <v>4.2000000000000002</v>
      </c>
      <c r="I199" s="259"/>
      <c r="J199" s="259"/>
      <c r="K199" s="255"/>
      <c r="L199" s="255"/>
      <c r="M199" s="260"/>
      <c r="N199" s="261"/>
      <c r="O199" s="262"/>
      <c r="P199" s="262"/>
      <c r="Q199" s="262"/>
      <c r="R199" s="262"/>
      <c r="S199" s="262"/>
      <c r="T199" s="262"/>
      <c r="U199" s="262"/>
      <c r="V199" s="262"/>
      <c r="W199" s="262"/>
      <c r="X199" s="263"/>
      <c r="Y199" s="13"/>
      <c r="Z199" s="13"/>
      <c r="AA199" s="13"/>
      <c r="AB199" s="13"/>
      <c r="AC199" s="13"/>
      <c r="AD199" s="13"/>
      <c r="AE199" s="13"/>
      <c r="AT199" s="264" t="s">
        <v>205</v>
      </c>
      <c r="AU199" s="264" t="s">
        <v>90</v>
      </c>
      <c r="AV199" s="13" t="s">
        <v>90</v>
      </c>
      <c r="AW199" s="13" t="s">
        <v>5</v>
      </c>
      <c r="AX199" s="13" t="s">
        <v>80</v>
      </c>
      <c r="AY199" s="264" t="s">
        <v>192</v>
      </c>
    </row>
    <row r="200" s="14" customFormat="1">
      <c r="A200" s="14"/>
      <c r="B200" s="265"/>
      <c r="C200" s="266"/>
      <c r="D200" s="252" t="s">
        <v>205</v>
      </c>
      <c r="E200" s="267" t="s">
        <v>1</v>
      </c>
      <c r="F200" s="268" t="s">
        <v>209</v>
      </c>
      <c r="G200" s="266"/>
      <c r="H200" s="269">
        <v>28.029999999999998</v>
      </c>
      <c r="I200" s="270"/>
      <c r="J200" s="270"/>
      <c r="K200" s="266"/>
      <c r="L200" s="266"/>
      <c r="M200" s="271"/>
      <c r="N200" s="272"/>
      <c r="O200" s="273"/>
      <c r="P200" s="273"/>
      <c r="Q200" s="273"/>
      <c r="R200" s="273"/>
      <c r="S200" s="273"/>
      <c r="T200" s="273"/>
      <c r="U200" s="273"/>
      <c r="V200" s="273"/>
      <c r="W200" s="273"/>
      <c r="X200" s="274"/>
      <c r="Y200" s="14"/>
      <c r="Z200" s="14"/>
      <c r="AA200" s="14"/>
      <c r="AB200" s="14"/>
      <c r="AC200" s="14"/>
      <c r="AD200" s="14"/>
      <c r="AE200" s="14"/>
      <c r="AT200" s="275" t="s">
        <v>205</v>
      </c>
      <c r="AU200" s="275" t="s">
        <v>90</v>
      </c>
      <c r="AV200" s="14" t="s">
        <v>199</v>
      </c>
      <c r="AW200" s="14" t="s">
        <v>5</v>
      </c>
      <c r="AX200" s="14" t="s">
        <v>88</v>
      </c>
      <c r="AY200" s="275" t="s">
        <v>192</v>
      </c>
    </row>
    <row r="201" s="2" customFormat="1" ht="44.25" customHeight="1">
      <c r="A201" s="37"/>
      <c r="B201" s="38"/>
      <c r="C201" s="233" t="s">
        <v>316</v>
      </c>
      <c r="D201" s="233" t="s">
        <v>194</v>
      </c>
      <c r="E201" s="234" t="s">
        <v>388</v>
      </c>
      <c r="F201" s="235" t="s">
        <v>389</v>
      </c>
      <c r="G201" s="236" t="s">
        <v>237</v>
      </c>
      <c r="H201" s="237">
        <v>28.030000000000001</v>
      </c>
      <c r="I201" s="238"/>
      <c r="J201" s="238"/>
      <c r="K201" s="239">
        <f>ROUND(P201*H201,2)</f>
        <v>0</v>
      </c>
      <c r="L201" s="235" t="s">
        <v>582</v>
      </c>
      <c r="M201" s="43"/>
      <c r="N201" s="240" t="s">
        <v>1</v>
      </c>
      <c r="O201" s="241" t="s">
        <v>43</v>
      </c>
      <c r="P201" s="242">
        <f>I201+J201</f>
        <v>0</v>
      </c>
      <c r="Q201" s="242">
        <f>ROUND(I201*H201,2)</f>
        <v>0</v>
      </c>
      <c r="R201" s="242">
        <f>ROUND(J201*H201,2)</f>
        <v>0</v>
      </c>
      <c r="S201" s="90"/>
      <c r="T201" s="243">
        <f>S201*H201</f>
        <v>0</v>
      </c>
      <c r="U201" s="243">
        <v>0.00044000000000000002</v>
      </c>
      <c r="V201" s="243">
        <f>U201*H201</f>
        <v>0.012333200000000001</v>
      </c>
      <c r="W201" s="243">
        <v>0</v>
      </c>
      <c r="X201" s="244">
        <f>W201*H201</f>
        <v>0</v>
      </c>
      <c r="Y201" s="37"/>
      <c r="Z201" s="37"/>
      <c r="AA201" s="37"/>
      <c r="AB201" s="37"/>
      <c r="AC201" s="37"/>
      <c r="AD201" s="37"/>
      <c r="AE201" s="37"/>
      <c r="AR201" s="245" t="s">
        <v>287</v>
      </c>
      <c r="AT201" s="245" t="s">
        <v>194</v>
      </c>
      <c r="AU201" s="245" t="s">
        <v>90</v>
      </c>
      <c r="AY201" s="16" t="s">
        <v>192</v>
      </c>
      <c r="BE201" s="246">
        <f>IF(O201="základní",K201,0)</f>
        <v>0</v>
      </c>
      <c r="BF201" s="246">
        <f>IF(O201="snížená",K201,0)</f>
        <v>0</v>
      </c>
      <c r="BG201" s="246">
        <f>IF(O201="zákl. přenesená",K201,0)</f>
        <v>0</v>
      </c>
      <c r="BH201" s="246">
        <f>IF(O201="sníž. přenesená",K201,0)</f>
        <v>0</v>
      </c>
      <c r="BI201" s="246">
        <f>IF(O201="nulová",K201,0)</f>
        <v>0</v>
      </c>
      <c r="BJ201" s="16" t="s">
        <v>88</v>
      </c>
      <c r="BK201" s="246">
        <f>ROUND(P201*H201,2)</f>
        <v>0</v>
      </c>
      <c r="BL201" s="16" t="s">
        <v>287</v>
      </c>
      <c r="BM201" s="245" t="s">
        <v>871</v>
      </c>
    </row>
    <row r="202" s="2" customFormat="1">
      <c r="A202" s="37"/>
      <c r="B202" s="38"/>
      <c r="C202" s="39"/>
      <c r="D202" s="247" t="s">
        <v>201</v>
      </c>
      <c r="E202" s="39"/>
      <c r="F202" s="248" t="s">
        <v>628</v>
      </c>
      <c r="G202" s="39"/>
      <c r="H202" s="39"/>
      <c r="I202" s="249"/>
      <c r="J202" s="249"/>
      <c r="K202" s="39"/>
      <c r="L202" s="39"/>
      <c r="M202" s="43"/>
      <c r="N202" s="250"/>
      <c r="O202" s="251"/>
      <c r="P202" s="90"/>
      <c r="Q202" s="90"/>
      <c r="R202" s="90"/>
      <c r="S202" s="90"/>
      <c r="T202" s="90"/>
      <c r="U202" s="90"/>
      <c r="V202" s="90"/>
      <c r="W202" s="90"/>
      <c r="X202" s="91"/>
      <c r="Y202" s="37"/>
      <c r="Z202" s="37"/>
      <c r="AA202" s="37"/>
      <c r="AB202" s="37"/>
      <c r="AC202" s="37"/>
      <c r="AD202" s="37"/>
      <c r="AE202" s="37"/>
      <c r="AT202" s="16" t="s">
        <v>201</v>
      </c>
      <c r="AU202" s="16" t="s">
        <v>90</v>
      </c>
    </row>
    <row r="203" s="2" customFormat="1">
      <c r="A203" s="37"/>
      <c r="B203" s="38"/>
      <c r="C203" s="39"/>
      <c r="D203" s="252" t="s">
        <v>203</v>
      </c>
      <c r="E203" s="39"/>
      <c r="F203" s="253" t="s">
        <v>392</v>
      </c>
      <c r="G203" s="39"/>
      <c r="H203" s="39"/>
      <c r="I203" s="249"/>
      <c r="J203" s="249"/>
      <c r="K203" s="39"/>
      <c r="L203" s="39"/>
      <c r="M203" s="43"/>
      <c r="N203" s="250"/>
      <c r="O203" s="251"/>
      <c r="P203" s="90"/>
      <c r="Q203" s="90"/>
      <c r="R203" s="90"/>
      <c r="S203" s="90"/>
      <c r="T203" s="90"/>
      <c r="U203" s="90"/>
      <c r="V203" s="90"/>
      <c r="W203" s="90"/>
      <c r="X203" s="91"/>
      <c r="Y203" s="37"/>
      <c r="Z203" s="37"/>
      <c r="AA203" s="37"/>
      <c r="AB203" s="37"/>
      <c r="AC203" s="37"/>
      <c r="AD203" s="37"/>
      <c r="AE203" s="37"/>
      <c r="AT203" s="16" t="s">
        <v>203</v>
      </c>
      <c r="AU203" s="16" t="s">
        <v>90</v>
      </c>
    </row>
    <row r="204" s="13" customFormat="1">
      <c r="A204" s="13"/>
      <c r="B204" s="254"/>
      <c r="C204" s="255"/>
      <c r="D204" s="252" t="s">
        <v>205</v>
      </c>
      <c r="E204" s="256" t="s">
        <v>1</v>
      </c>
      <c r="F204" s="257" t="s">
        <v>866</v>
      </c>
      <c r="G204" s="255"/>
      <c r="H204" s="258">
        <v>3.0600000000000001</v>
      </c>
      <c r="I204" s="259"/>
      <c r="J204" s="259"/>
      <c r="K204" s="255"/>
      <c r="L204" s="255"/>
      <c r="M204" s="260"/>
      <c r="N204" s="261"/>
      <c r="O204" s="262"/>
      <c r="P204" s="262"/>
      <c r="Q204" s="262"/>
      <c r="R204" s="262"/>
      <c r="S204" s="262"/>
      <c r="T204" s="262"/>
      <c r="U204" s="262"/>
      <c r="V204" s="262"/>
      <c r="W204" s="262"/>
      <c r="X204" s="263"/>
      <c r="Y204" s="13"/>
      <c r="Z204" s="13"/>
      <c r="AA204" s="13"/>
      <c r="AB204" s="13"/>
      <c r="AC204" s="13"/>
      <c r="AD204" s="13"/>
      <c r="AE204" s="13"/>
      <c r="AT204" s="264" t="s">
        <v>205</v>
      </c>
      <c r="AU204" s="264" t="s">
        <v>90</v>
      </c>
      <c r="AV204" s="13" t="s">
        <v>90</v>
      </c>
      <c r="AW204" s="13" t="s">
        <v>5</v>
      </c>
      <c r="AX204" s="13" t="s">
        <v>80</v>
      </c>
      <c r="AY204" s="264" t="s">
        <v>192</v>
      </c>
    </row>
    <row r="205" s="13" customFormat="1">
      <c r="A205" s="13"/>
      <c r="B205" s="254"/>
      <c r="C205" s="255"/>
      <c r="D205" s="252" t="s">
        <v>205</v>
      </c>
      <c r="E205" s="256" t="s">
        <v>1</v>
      </c>
      <c r="F205" s="257" t="s">
        <v>867</v>
      </c>
      <c r="G205" s="255"/>
      <c r="H205" s="258">
        <v>2.4900000000000002</v>
      </c>
      <c r="I205" s="259"/>
      <c r="J205" s="259"/>
      <c r="K205" s="255"/>
      <c r="L205" s="255"/>
      <c r="M205" s="260"/>
      <c r="N205" s="261"/>
      <c r="O205" s="262"/>
      <c r="P205" s="262"/>
      <c r="Q205" s="262"/>
      <c r="R205" s="262"/>
      <c r="S205" s="262"/>
      <c r="T205" s="262"/>
      <c r="U205" s="262"/>
      <c r="V205" s="262"/>
      <c r="W205" s="262"/>
      <c r="X205" s="263"/>
      <c r="Y205" s="13"/>
      <c r="Z205" s="13"/>
      <c r="AA205" s="13"/>
      <c r="AB205" s="13"/>
      <c r="AC205" s="13"/>
      <c r="AD205" s="13"/>
      <c r="AE205" s="13"/>
      <c r="AT205" s="264" t="s">
        <v>205</v>
      </c>
      <c r="AU205" s="264" t="s">
        <v>90</v>
      </c>
      <c r="AV205" s="13" t="s">
        <v>90</v>
      </c>
      <c r="AW205" s="13" t="s">
        <v>5</v>
      </c>
      <c r="AX205" s="13" t="s">
        <v>80</v>
      </c>
      <c r="AY205" s="264" t="s">
        <v>192</v>
      </c>
    </row>
    <row r="206" s="13" customFormat="1">
      <c r="A206" s="13"/>
      <c r="B206" s="254"/>
      <c r="C206" s="255"/>
      <c r="D206" s="252" t="s">
        <v>205</v>
      </c>
      <c r="E206" s="256" t="s">
        <v>1</v>
      </c>
      <c r="F206" s="257" t="s">
        <v>868</v>
      </c>
      <c r="G206" s="255"/>
      <c r="H206" s="258">
        <v>1.0600000000000001</v>
      </c>
      <c r="I206" s="259"/>
      <c r="J206" s="259"/>
      <c r="K206" s="255"/>
      <c r="L206" s="255"/>
      <c r="M206" s="260"/>
      <c r="N206" s="261"/>
      <c r="O206" s="262"/>
      <c r="P206" s="262"/>
      <c r="Q206" s="262"/>
      <c r="R206" s="262"/>
      <c r="S206" s="262"/>
      <c r="T206" s="262"/>
      <c r="U206" s="262"/>
      <c r="V206" s="262"/>
      <c r="W206" s="262"/>
      <c r="X206" s="263"/>
      <c r="Y206" s="13"/>
      <c r="Z206" s="13"/>
      <c r="AA206" s="13"/>
      <c r="AB206" s="13"/>
      <c r="AC206" s="13"/>
      <c r="AD206" s="13"/>
      <c r="AE206" s="13"/>
      <c r="AT206" s="264" t="s">
        <v>205</v>
      </c>
      <c r="AU206" s="264" t="s">
        <v>90</v>
      </c>
      <c r="AV206" s="13" t="s">
        <v>90</v>
      </c>
      <c r="AW206" s="13" t="s">
        <v>5</v>
      </c>
      <c r="AX206" s="13" t="s">
        <v>80</v>
      </c>
      <c r="AY206" s="264" t="s">
        <v>192</v>
      </c>
    </row>
    <row r="207" s="13" customFormat="1">
      <c r="A207" s="13"/>
      <c r="B207" s="254"/>
      <c r="C207" s="255"/>
      <c r="D207" s="252" t="s">
        <v>205</v>
      </c>
      <c r="E207" s="256" t="s">
        <v>1</v>
      </c>
      <c r="F207" s="257" t="s">
        <v>869</v>
      </c>
      <c r="G207" s="255"/>
      <c r="H207" s="258">
        <v>17.219999999999999</v>
      </c>
      <c r="I207" s="259"/>
      <c r="J207" s="259"/>
      <c r="K207" s="255"/>
      <c r="L207" s="255"/>
      <c r="M207" s="260"/>
      <c r="N207" s="261"/>
      <c r="O207" s="262"/>
      <c r="P207" s="262"/>
      <c r="Q207" s="262"/>
      <c r="R207" s="262"/>
      <c r="S207" s="262"/>
      <c r="T207" s="262"/>
      <c r="U207" s="262"/>
      <c r="V207" s="262"/>
      <c r="W207" s="262"/>
      <c r="X207" s="263"/>
      <c r="Y207" s="13"/>
      <c r="Z207" s="13"/>
      <c r="AA207" s="13"/>
      <c r="AB207" s="13"/>
      <c r="AC207" s="13"/>
      <c r="AD207" s="13"/>
      <c r="AE207" s="13"/>
      <c r="AT207" s="264" t="s">
        <v>205</v>
      </c>
      <c r="AU207" s="264" t="s">
        <v>90</v>
      </c>
      <c r="AV207" s="13" t="s">
        <v>90</v>
      </c>
      <c r="AW207" s="13" t="s">
        <v>5</v>
      </c>
      <c r="AX207" s="13" t="s">
        <v>80</v>
      </c>
      <c r="AY207" s="264" t="s">
        <v>192</v>
      </c>
    </row>
    <row r="208" s="13" customFormat="1">
      <c r="A208" s="13"/>
      <c r="B208" s="254"/>
      <c r="C208" s="255"/>
      <c r="D208" s="252" t="s">
        <v>205</v>
      </c>
      <c r="E208" s="256" t="s">
        <v>1</v>
      </c>
      <c r="F208" s="257" t="s">
        <v>872</v>
      </c>
      <c r="G208" s="255"/>
      <c r="H208" s="258">
        <v>4.2000000000000002</v>
      </c>
      <c r="I208" s="259"/>
      <c r="J208" s="259"/>
      <c r="K208" s="255"/>
      <c r="L208" s="255"/>
      <c r="M208" s="260"/>
      <c r="N208" s="261"/>
      <c r="O208" s="262"/>
      <c r="P208" s="262"/>
      <c r="Q208" s="262"/>
      <c r="R208" s="262"/>
      <c r="S208" s="262"/>
      <c r="T208" s="262"/>
      <c r="U208" s="262"/>
      <c r="V208" s="262"/>
      <c r="W208" s="262"/>
      <c r="X208" s="263"/>
      <c r="Y208" s="13"/>
      <c r="Z208" s="13"/>
      <c r="AA208" s="13"/>
      <c r="AB208" s="13"/>
      <c r="AC208" s="13"/>
      <c r="AD208" s="13"/>
      <c r="AE208" s="13"/>
      <c r="AT208" s="264" t="s">
        <v>205</v>
      </c>
      <c r="AU208" s="264" t="s">
        <v>90</v>
      </c>
      <c r="AV208" s="13" t="s">
        <v>90</v>
      </c>
      <c r="AW208" s="13" t="s">
        <v>5</v>
      </c>
      <c r="AX208" s="13" t="s">
        <v>80</v>
      </c>
      <c r="AY208" s="264" t="s">
        <v>192</v>
      </c>
    </row>
    <row r="209" s="14" customFormat="1">
      <c r="A209" s="14"/>
      <c r="B209" s="265"/>
      <c r="C209" s="266"/>
      <c r="D209" s="252" t="s">
        <v>205</v>
      </c>
      <c r="E209" s="267" t="s">
        <v>1</v>
      </c>
      <c r="F209" s="268" t="s">
        <v>209</v>
      </c>
      <c r="G209" s="266"/>
      <c r="H209" s="269">
        <v>28.029999999999998</v>
      </c>
      <c r="I209" s="270"/>
      <c r="J209" s="270"/>
      <c r="K209" s="266"/>
      <c r="L209" s="266"/>
      <c r="M209" s="271"/>
      <c r="N209" s="272"/>
      <c r="O209" s="273"/>
      <c r="P209" s="273"/>
      <c r="Q209" s="273"/>
      <c r="R209" s="273"/>
      <c r="S209" s="273"/>
      <c r="T209" s="273"/>
      <c r="U209" s="273"/>
      <c r="V209" s="273"/>
      <c r="W209" s="273"/>
      <c r="X209" s="274"/>
      <c r="Y209" s="14"/>
      <c r="Z209" s="14"/>
      <c r="AA209" s="14"/>
      <c r="AB209" s="14"/>
      <c r="AC209" s="14"/>
      <c r="AD209" s="14"/>
      <c r="AE209" s="14"/>
      <c r="AT209" s="275" t="s">
        <v>205</v>
      </c>
      <c r="AU209" s="275" t="s">
        <v>90</v>
      </c>
      <c r="AV209" s="14" t="s">
        <v>199</v>
      </c>
      <c r="AW209" s="14" t="s">
        <v>5</v>
      </c>
      <c r="AX209" s="14" t="s">
        <v>88</v>
      </c>
      <c r="AY209" s="275" t="s">
        <v>192</v>
      </c>
    </row>
    <row r="210" s="2" customFormat="1" ht="24.15" customHeight="1">
      <c r="A210" s="37"/>
      <c r="B210" s="38"/>
      <c r="C210" s="233" t="s">
        <v>320</v>
      </c>
      <c r="D210" s="233" t="s">
        <v>194</v>
      </c>
      <c r="E210" s="234" t="s">
        <v>371</v>
      </c>
      <c r="F210" s="235" t="s">
        <v>372</v>
      </c>
      <c r="G210" s="236" t="s">
        <v>237</v>
      </c>
      <c r="H210" s="237">
        <v>21.420000000000002</v>
      </c>
      <c r="I210" s="238"/>
      <c r="J210" s="238"/>
      <c r="K210" s="239">
        <f>ROUND(P210*H210,2)</f>
        <v>0</v>
      </c>
      <c r="L210" s="235" t="s">
        <v>582</v>
      </c>
      <c r="M210" s="43"/>
      <c r="N210" s="240" t="s">
        <v>1</v>
      </c>
      <c r="O210" s="241" t="s">
        <v>43</v>
      </c>
      <c r="P210" s="242">
        <f>I210+J210</f>
        <v>0</v>
      </c>
      <c r="Q210" s="242">
        <f>ROUND(I210*H210,2)</f>
        <v>0</v>
      </c>
      <c r="R210" s="242">
        <f>ROUND(J210*H210,2)</f>
        <v>0</v>
      </c>
      <c r="S210" s="90"/>
      <c r="T210" s="243">
        <f>S210*H210</f>
        <v>0</v>
      </c>
      <c r="U210" s="243">
        <v>0.00014999999999999999</v>
      </c>
      <c r="V210" s="243">
        <f>U210*H210</f>
        <v>0.0032130000000000001</v>
      </c>
      <c r="W210" s="243">
        <v>0</v>
      </c>
      <c r="X210" s="244">
        <f>W210*H210</f>
        <v>0</v>
      </c>
      <c r="Y210" s="37"/>
      <c r="Z210" s="37"/>
      <c r="AA210" s="37"/>
      <c r="AB210" s="37"/>
      <c r="AC210" s="37"/>
      <c r="AD210" s="37"/>
      <c r="AE210" s="37"/>
      <c r="AR210" s="245" t="s">
        <v>287</v>
      </c>
      <c r="AT210" s="245" t="s">
        <v>194</v>
      </c>
      <c r="AU210" s="245" t="s">
        <v>90</v>
      </c>
      <c r="AY210" s="16" t="s">
        <v>192</v>
      </c>
      <c r="BE210" s="246">
        <f>IF(O210="základní",K210,0)</f>
        <v>0</v>
      </c>
      <c r="BF210" s="246">
        <f>IF(O210="snížená",K210,0)</f>
        <v>0</v>
      </c>
      <c r="BG210" s="246">
        <f>IF(O210="zákl. přenesená",K210,0)</f>
        <v>0</v>
      </c>
      <c r="BH210" s="246">
        <f>IF(O210="sníž. přenesená",K210,0)</f>
        <v>0</v>
      </c>
      <c r="BI210" s="246">
        <f>IF(O210="nulová",K210,0)</f>
        <v>0</v>
      </c>
      <c r="BJ210" s="16" t="s">
        <v>88</v>
      </c>
      <c r="BK210" s="246">
        <f>ROUND(P210*H210,2)</f>
        <v>0</v>
      </c>
      <c r="BL210" s="16" t="s">
        <v>287</v>
      </c>
      <c r="BM210" s="245" t="s">
        <v>873</v>
      </c>
    </row>
    <row r="211" s="2" customFormat="1">
      <c r="A211" s="37"/>
      <c r="B211" s="38"/>
      <c r="C211" s="39"/>
      <c r="D211" s="247" t="s">
        <v>201</v>
      </c>
      <c r="E211" s="39"/>
      <c r="F211" s="248" t="s">
        <v>630</v>
      </c>
      <c r="G211" s="39"/>
      <c r="H211" s="39"/>
      <c r="I211" s="249"/>
      <c r="J211" s="249"/>
      <c r="K211" s="39"/>
      <c r="L211" s="39"/>
      <c r="M211" s="43"/>
      <c r="N211" s="250"/>
      <c r="O211" s="251"/>
      <c r="P211" s="90"/>
      <c r="Q211" s="90"/>
      <c r="R211" s="90"/>
      <c r="S211" s="90"/>
      <c r="T211" s="90"/>
      <c r="U211" s="90"/>
      <c r="V211" s="90"/>
      <c r="W211" s="90"/>
      <c r="X211" s="91"/>
      <c r="Y211" s="37"/>
      <c r="Z211" s="37"/>
      <c r="AA211" s="37"/>
      <c r="AB211" s="37"/>
      <c r="AC211" s="37"/>
      <c r="AD211" s="37"/>
      <c r="AE211" s="37"/>
      <c r="AT211" s="16" t="s">
        <v>201</v>
      </c>
      <c r="AU211" s="16" t="s">
        <v>90</v>
      </c>
    </row>
    <row r="212" s="13" customFormat="1">
      <c r="A212" s="13"/>
      <c r="B212" s="254"/>
      <c r="C212" s="255"/>
      <c r="D212" s="252" t="s">
        <v>205</v>
      </c>
      <c r="E212" s="256" t="s">
        <v>1</v>
      </c>
      <c r="F212" s="257" t="s">
        <v>869</v>
      </c>
      <c r="G212" s="255"/>
      <c r="H212" s="258">
        <v>17.219999999999999</v>
      </c>
      <c r="I212" s="259"/>
      <c r="J212" s="259"/>
      <c r="K212" s="255"/>
      <c r="L212" s="255"/>
      <c r="M212" s="260"/>
      <c r="N212" s="261"/>
      <c r="O212" s="262"/>
      <c r="P212" s="262"/>
      <c r="Q212" s="262"/>
      <c r="R212" s="262"/>
      <c r="S212" s="262"/>
      <c r="T212" s="262"/>
      <c r="U212" s="262"/>
      <c r="V212" s="262"/>
      <c r="W212" s="262"/>
      <c r="X212" s="263"/>
      <c r="Y212" s="13"/>
      <c r="Z212" s="13"/>
      <c r="AA212" s="13"/>
      <c r="AB212" s="13"/>
      <c r="AC212" s="13"/>
      <c r="AD212" s="13"/>
      <c r="AE212" s="13"/>
      <c r="AT212" s="264" t="s">
        <v>205</v>
      </c>
      <c r="AU212" s="264" t="s">
        <v>90</v>
      </c>
      <c r="AV212" s="13" t="s">
        <v>90</v>
      </c>
      <c r="AW212" s="13" t="s">
        <v>5</v>
      </c>
      <c r="AX212" s="13" t="s">
        <v>80</v>
      </c>
      <c r="AY212" s="264" t="s">
        <v>192</v>
      </c>
    </row>
    <row r="213" s="13" customFormat="1">
      <c r="A213" s="13"/>
      <c r="B213" s="254"/>
      <c r="C213" s="255"/>
      <c r="D213" s="252" t="s">
        <v>205</v>
      </c>
      <c r="E213" s="256" t="s">
        <v>1</v>
      </c>
      <c r="F213" s="257" t="s">
        <v>872</v>
      </c>
      <c r="G213" s="255"/>
      <c r="H213" s="258">
        <v>4.2000000000000002</v>
      </c>
      <c r="I213" s="259"/>
      <c r="J213" s="259"/>
      <c r="K213" s="255"/>
      <c r="L213" s="255"/>
      <c r="M213" s="260"/>
      <c r="N213" s="261"/>
      <c r="O213" s="262"/>
      <c r="P213" s="262"/>
      <c r="Q213" s="262"/>
      <c r="R213" s="262"/>
      <c r="S213" s="262"/>
      <c r="T213" s="262"/>
      <c r="U213" s="262"/>
      <c r="V213" s="262"/>
      <c r="W213" s="262"/>
      <c r="X213" s="263"/>
      <c r="Y213" s="13"/>
      <c r="Z213" s="13"/>
      <c r="AA213" s="13"/>
      <c r="AB213" s="13"/>
      <c r="AC213" s="13"/>
      <c r="AD213" s="13"/>
      <c r="AE213" s="13"/>
      <c r="AT213" s="264" t="s">
        <v>205</v>
      </c>
      <c r="AU213" s="264" t="s">
        <v>90</v>
      </c>
      <c r="AV213" s="13" t="s">
        <v>90</v>
      </c>
      <c r="AW213" s="13" t="s">
        <v>5</v>
      </c>
      <c r="AX213" s="13" t="s">
        <v>80</v>
      </c>
      <c r="AY213" s="264" t="s">
        <v>192</v>
      </c>
    </row>
    <row r="214" s="14" customFormat="1">
      <c r="A214" s="14"/>
      <c r="B214" s="265"/>
      <c r="C214" s="266"/>
      <c r="D214" s="252" t="s">
        <v>205</v>
      </c>
      <c r="E214" s="267" t="s">
        <v>1</v>
      </c>
      <c r="F214" s="268" t="s">
        <v>209</v>
      </c>
      <c r="G214" s="266"/>
      <c r="H214" s="269">
        <v>21.419999999999998</v>
      </c>
      <c r="I214" s="270"/>
      <c r="J214" s="270"/>
      <c r="K214" s="266"/>
      <c r="L214" s="266"/>
      <c r="M214" s="271"/>
      <c r="N214" s="272"/>
      <c r="O214" s="273"/>
      <c r="P214" s="273"/>
      <c r="Q214" s="273"/>
      <c r="R214" s="273"/>
      <c r="S214" s="273"/>
      <c r="T214" s="273"/>
      <c r="U214" s="273"/>
      <c r="V214" s="273"/>
      <c r="W214" s="273"/>
      <c r="X214" s="274"/>
      <c r="Y214" s="14"/>
      <c r="Z214" s="14"/>
      <c r="AA214" s="14"/>
      <c r="AB214" s="14"/>
      <c r="AC214" s="14"/>
      <c r="AD214" s="14"/>
      <c r="AE214" s="14"/>
      <c r="AT214" s="275" t="s">
        <v>205</v>
      </c>
      <c r="AU214" s="275" t="s">
        <v>90</v>
      </c>
      <c r="AV214" s="14" t="s">
        <v>199</v>
      </c>
      <c r="AW214" s="14" t="s">
        <v>5</v>
      </c>
      <c r="AX214" s="14" t="s">
        <v>88</v>
      </c>
      <c r="AY214" s="275" t="s">
        <v>192</v>
      </c>
    </row>
    <row r="215" s="2" customFormat="1" ht="16.5" customHeight="1">
      <c r="A215" s="37"/>
      <c r="B215" s="38"/>
      <c r="C215" s="233" t="s">
        <v>324</v>
      </c>
      <c r="D215" s="233" t="s">
        <v>194</v>
      </c>
      <c r="E215" s="234" t="s">
        <v>380</v>
      </c>
      <c r="F215" s="235" t="s">
        <v>655</v>
      </c>
      <c r="G215" s="236" t="s">
        <v>197</v>
      </c>
      <c r="H215" s="237">
        <v>0.51800000000000002</v>
      </c>
      <c r="I215" s="238"/>
      <c r="J215" s="238"/>
      <c r="K215" s="239">
        <f>ROUND(P215*H215,2)</f>
        <v>0</v>
      </c>
      <c r="L215" s="235" t="s">
        <v>1</v>
      </c>
      <c r="M215" s="43"/>
      <c r="N215" s="240" t="s">
        <v>1</v>
      </c>
      <c r="O215" s="241" t="s">
        <v>43</v>
      </c>
      <c r="P215" s="242">
        <f>I215+J215</f>
        <v>0</v>
      </c>
      <c r="Q215" s="242">
        <f>ROUND(I215*H215,2)</f>
        <v>0</v>
      </c>
      <c r="R215" s="242">
        <f>ROUND(J215*H215,2)</f>
        <v>0</v>
      </c>
      <c r="S215" s="90"/>
      <c r="T215" s="243">
        <f>S215*H215</f>
        <v>0</v>
      </c>
      <c r="U215" s="243">
        <v>0</v>
      </c>
      <c r="V215" s="243">
        <f>U215*H215</f>
        <v>0</v>
      </c>
      <c r="W215" s="243">
        <v>0</v>
      </c>
      <c r="X215" s="244">
        <f>W215*H215</f>
        <v>0</v>
      </c>
      <c r="Y215" s="37"/>
      <c r="Z215" s="37"/>
      <c r="AA215" s="37"/>
      <c r="AB215" s="37"/>
      <c r="AC215" s="37"/>
      <c r="AD215" s="37"/>
      <c r="AE215" s="37"/>
      <c r="AR215" s="245" t="s">
        <v>287</v>
      </c>
      <c r="AT215" s="245" t="s">
        <v>194</v>
      </c>
      <c r="AU215" s="245" t="s">
        <v>90</v>
      </c>
      <c r="AY215" s="16" t="s">
        <v>192</v>
      </c>
      <c r="BE215" s="246">
        <f>IF(O215="základní",K215,0)</f>
        <v>0</v>
      </c>
      <c r="BF215" s="246">
        <f>IF(O215="snížená",K215,0)</f>
        <v>0</v>
      </c>
      <c r="BG215" s="246">
        <f>IF(O215="zákl. přenesená",K215,0)</f>
        <v>0</v>
      </c>
      <c r="BH215" s="246">
        <f>IF(O215="sníž. přenesená",K215,0)</f>
        <v>0</v>
      </c>
      <c r="BI215" s="246">
        <f>IF(O215="nulová",K215,0)</f>
        <v>0</v>
      </c>
      <c r="BJ215" s="16" t="s">
        <v>88</v>
      </c>
      <c r="BK215" s="246">
        <f>ROUND(P215*H215,2)</f>
        <v>0</v>
      </c>
      <c r="BL215" s="16" t="s">
        <v>287</v>
      </c>
      <c r="BM215" s="245" t="s">
        <v>874</v>
      </c>
    </row>
    <row r="216" s="13" customFormat="1">
      <c r="A216" s="13"/>
      <c r="B216" s="254"/>
      <c r="C216" s="255"/>
      <c r="D216" s="252" t="s">
        <v>205</v>
      </c>
      <c r="E216" s="256" t="s">
        <v>1</v>
      </c>
      <c r="F216" s="257" t="s">
        <v>863</v>
      </c>
      <c r="G216" s="255"/>
      <c r="H216" s="258">
        <v>0.41999999999999998</v>
      </c>
      <c r="I216" s="259"/>
      <c r="J216" s="259"/>
      <c r="K216" s="255"/>
      <c r="L216" s="255"/>
      <c r="M216" s="260"/>
      <c r="N216" s="261"/>
      <c r="O216" s="262"/>
      <c r="P216" s="262"/>
      <c r="Q216" s="262"/>
      <c r="R216" s="262"/>
      <c r="S216" s="262"/>
      <c r="T216" s="262"/>
      <c r="U216" s="262"/>
      <c r="V216" s="262"/>
      <c r="W216" s="262"/>
      <c r="X216" s="263"/>
      <c r="Y216" s="13"/>
      <c r="Z216" s="13"/>
      <c r="AA216" s="13"/>
      <c r="AB216" s="13"/>
      <c r="AC216" s="13"/>
      <c r="AD216" s="13"/>
      <c r="AE216" s="13"/>
      <c r="AT216" s="264" t="s">
        <v>205</v>
      </c>
      <c r="AU216" s="264" t="s">
        <v>90</v>
      </c>
      <c r="AV216" s="13" t="s">
        <v>90</v>
      </c>
      <c r="AW216" s="13" t="s">
        <v>5</v>
      </c>
      <c r="AX216" s="13" t="s">
        <v>80</v>
      </c>
      <c r="AY216" s="264" t="s">
        <v>192</v>
      </c>
    </row>
    <row r="217" s="13" customFormat="1">
      <c r="A217" s="13"/>
      <c r="B217" s="254"/>
      <c r="C217" s="255"/>
      <c r="D217" s="252" t="s">
        <v>205</v>
      </c>
      <c r="E217" s="256" t="s">
        <v>1</v>
      </c>
      <c r="F217" s="257" t="s">
        <v>864</v>
      </c>
      <c r="G217" s="255"/>
      <c r="H217" s="258">
        <v>0.098000000000000004</v>
      </c>
      <c r="I217" s="259"/>
      <c r="J217" s="259"/>
      <c r="K217" s="255"/>
      <c r="L217" s="255"/>
      <c r="M217" s="260"/>
      <c r="N217" s="261"/>
      <c r="O217" s="262"/>
      <c r="P217" s="262"/>
      <c r="Q217" s="262"/>
      <c r="R217" s="262"/>
      <c r="S217" s="262"/>
      <c r="T217" s="262"/>
      <c r="U217" s="262"/>
      <c r="V217" s="262"/>
      <c r="W217" s="262"/>
      <c r="X217" s="263"/>
      <c r="Y217" s="13"/>
      <c r="Z217" s="13"/>
      <c r="AA217" s="13"/>
      <c r="AB217" s="13"/>
      <c r="AC217" s="13"/>
      <c r="AD217" s="13"/>
      <c r="AE217" s="13"/>
      <c r="AT217" s="264" t="s">
        <v>205</v>
      </c>
      <c r="AU217" s="264" t="s">
        <v>90</v>
      </c>
      <c r="AV217" s="13" t="s">
        <v>90</v>
      </c>
      <c r="AW217" s="13" t="s">
        <v>5</v>
      </c>
      <c r="AX217" s="13" t="s">
        <v>80</v>
      </c>
      <c r="AY217" s="264" t="s">
        <v>192</v>
      </c>
    </row>
    <row r="218" s="14" customFormat="1">
      <c r="A218" s="14"/>
      <c r="B218" s="265"/>
      <c r="C218" s="266"/>
      <c r="D218" s="252" t="s">
        <v>205</v>
      </c>
      <c r="E218" s="267" t="s">
        <v>1</v>
      </c>
      <c r="F218" s="268" t="s">
        <v>209</v>
      </c>
      <c r="G218" s="266"/>
      <c r="H218" s="269">
        <v>0.51800000000000002</v>
      </c>
      <c r="I218" s="270"/>
      <c r="J218" s="270"/>
      <c r="K218" s="266"/>
      <c r="L218" s="266"/>
      <c r="M218" s="271"/>
      <c r="N218" s="294"/>
      <c r="O218" s="295"/>
      <c r="P218" s="295"/>
      <c r="Q218" s="295"/>
      <c r="R218" s="295"/>
      <c r="S218" s="295"/>
      <c r="T218" s="295"/>
      <c r="U218" s="295"/>
      <c r="V218" s="295"/>
      <c r="W218" s="295"/>
      <c r="X218" s="296"/>
      <c r="Y218" s="14"/>
      <c r="Z218" s="14"/>
      <c r="AA218" s="14"/>
      <c r="AB218" s="14"/>
      <c r="AC218" s="14"/>
      <c r="AD218" s="14"/>
      <c r="AE218" s="14"/>
      <c r="AT218" s="275" t="s">
        <v>205</v>
      </c>
      <c r="AU218" s="275" t="s">
        <v>90</v>
      </c>
      <c r="AV218" s="14" t="s">
        <v>199</v>
      </c>
      <c r="AW218" s="14" t="s">
        <v>5</v>
      </c>
      <c r="AX218" s="14" t="s">
        <v>88</v>
      </c>
      <c r="AY218" s="275" t="s">
        <v>192</v>
      </c>
    </row>
    <row r="219" s="2" customFormat="1" ht="6.96" customHeight="1">
      <c r="A219" s="37"/>
      <c r="B219" s="65"/>
      <c r="C219" s="66"/>
      <c r="D219" s="66"/>
      <c r="E219" s="66"/>
      <c r="F219" s="66"/>
      <c r="G219" s="66"/>
      <c r="H219" s="66"/>
      <c r="I219" s="66"/>
      <c r="J219" s="66"/>
      <c r="K219" s="66"/>
      <c r="L219" s="66"/>
      <c r="M219" s="43"/>
      <c r="N219" s="37"/>
      <c r="P219" s="37"/>
      <c r="Q219" s="37"/>
      <c r="R219" s="37"/>
      <c r="S219" s="37"/>
      <c r="T219" s="37"/>
      <c r="U219" s="37"/>
      <c r="V219" s="37"/>
      <c r="W219" s="37"/>
      <c r="X219" s="37"/>
      <c r="Y219" s="37"/>
      <c r="Z219" s="37"/>
      <c r="AA219" s="37"/>
      <c r="AB219" s="37"/>
      <c r="AC219" s="37"/>
      <c r="AD219" s="37"/>
      <c r="AE219" s="37"/>
    </row>
  </sheetData>
  <sheetProtection sheet="1" autoFilter="0" formatColumns="0" formatRows="0" objects="1" scenarios="1" spinCount="100000" saltValue="q8lE6alaozXnjUAsuScpPPus0n0/TJOb2XYMtQnc5OStjj2kqly6G/A/Sn8u66y+v5bVjkW+nHIlIkY1zQQ5Cw==" hashValue="dAq7CkIwTku4KeSDAzHdL7lEI0tUl+3G6kKX5wrem/U3OisKwgQHNtpHRCa8eUheDH2uzbNk+1qpLKrpsftfRw==" algorithmName="SHA-512" password="CC35"/>
  <autoFilter ref="C127:L218"/>
  <mergeCells count="12">
    <mergeCell ref="E7:H7"/>
    <mergeCell ref="E9:H9"/>
    <mergeCell ref="E11:H11"/>
    <mergeCell ref="E20:H20"/>
    <mergeCell ref="E29:H29"/>
    <mergeCell ref="E85:H85"/>
    <mergeCell ref="E87:H87"/>
    <mergeCell ref="E89:H89"/>
    <mergeCell ref="E116:H116"/>
    <mergeCell ref="E118:H118"/>
    <mergeCell ref="E120:H120"/>
    <mergeCell ref="M2:Z2"/>
  </mergeCells>
  <hyperlinks>
    <hyperlink ref="F132" r:id="rId1" display="https://podminky.urs.cz/item/CS_URS_2025_01/122251101"/>
    <hyperlink ref="F138" r:id="rId2" display="https://podminky.urs.cz/item/CS_URS_2025_01/162251102"/>
    <hyperlink ref="F144" r:id="rId3" display="https://podminky.urs.cz/item/CS_URS_2025_01/271532212"/>
    <hyperlink ref="F148" r:id="rId4" display="https://podminky.urs.cz/item/CS_URS_2025_01/275313611"/>
    <hyperlink ref="F155" r:id="rId5" display="https://podminky.urs.cz/item/CS_URS_2025_01/564221111"/>
    <hyperlink ref="F158" r:id="rId6" display="https://podminky.urs.cz/item/CS_URS_2025_01/564750111"/>
    <hyperlink ref="F162" r:id="rId7" display="https://podminky.urs.cz/item/CS_URS_2025_01/998225111"/>
    <hyperlink ref="F165" r:id="rId8" display="https://podminky.urs.cz/item/CS_URS_2025_01/998225192"/>
    <hyperlink ref="F170" r:id="rId9" display="https://podminky.urs.cz/item/CS_URS_2025_01/762713120"/>
    <hyperlink ref="F184" r:id="rId10" display="https://podminky.urs.cz/item/CS_URS_2025_01/998762101"/>
    <hyperlink ref="F194" r:id="rId11" display="https://podminky.urs.cz/item/CS_URS_2025_01/783201201"/>
    <hyperlink ref="F202" r:id="rId12" display="https://podminky.urs.cz/item/CS_URS_2025_01/783223021R"/>
    <hyperlink ref="F211" r:id="rId13" display="https://podminky.urs.cz/item/CS_URS_2025_01/783268111"/>
  </hyperlinks>
  <pageMargins left="0.39375" right="0.39375" top="0.39375" bottom="0.39375" header="0" footer="0"/>
  <pageSetup paperSize="9" orientation="portrait" blackAndWhite="1" fitToHeight="100"/>
  <headerFooter>
    <oddFooter>&amp;CStrana &amp;P z &amp;N</oddFooter>
  </headerFooter>
  <drawing r:id="rId14"/>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137</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812</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875</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ROUND(K125,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ROUND((SUM(BE125:BE147)),  2)</f>
        <v>0</v>
      </c>
      <c r="G37" s="37"/>
      <c r="H37" s="37"/>
      <c r="I37" s="169">
        <v>0.20999999999999999</v>
      </c>
      <c r="J37" s="37"/>
      <c r="K37" s="164">
        <f>ROUND(((SUM(BE125:BE147))*I37),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ROUND((SUM(BF125:BF147)),  2)</f>
        <v>0</v>
      </c>
      <c r="G38" s="37"/>
      <c r="H38" s="37"/>
      <c r="I38" s="169">
        <v>0.12</v>
      </c>
      <c r="J38" s="37"/>
      <c r="K38" s="164">
        <f>ROUND(((SUM(BF125:BF147))*I38),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ROUND((SUM(BG125:BG147)),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ROUND((SUM(BH125:BH147)),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ROUND((SUM(BI125:BI147)),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812</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14.08 - Stožáry na vlajky</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Q125</f>
        <v>0</v>
      </c>
      <c r="J98" s="109">
        <f>R125</f>
        <v>0</v>
      </c>
      <c r="K98" s="109">
        <f>K125</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Q126</f>
        <v>0</v>
      </c>
      <c r="J99" s="197">
        <f>R126</f>
        <v>0</v>
      </c>
      <c r="K99" s="197">
        <f>K126</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Q127</f>
        <v>0</v>
      </c>
      <c r="J100" s="202">
        <f>R127</f>
        <v>0</v>
      </c>
      <c r="K100" s="202">
        <f>K127</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165</v>
      </c>
      <c r="E101" s="201"/>
      <c r="F101" s="201"/>
      <c r="G101" s="201"/>
      <c r="H101" s="201"/>
      <c r="I101" s="202">
        <f>Q132</f>
        <v>0</v>
      </c>
      <c r="J101" s="202">
        <f>R132</f>
        <v>0</v>
      </c>
      <c r="K101" s="202">
        <f>K132</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167</v>
      </c>
      <c r="E102" s="201"/>
      <c r="F102" s="201"/>
      <c r="G102" s="201"/>
      <c r="H102" s="201"/>
      <c r="I102" s="202">
        <f>Q141</f>
        <v>0</v>
      </c>
      <c r="J102" s="202">
        <f>R141</f>
        <v>0</v>
      </c>
      <c r="K102" s="202">
        <f>K141</f>
        <v>0</v>
      </c>
      <c r="L102" s="135"/>
      <c r="M102" s="203"/>
      <c r="S102" s="10"/>
      <c r="T102" s="10"/>
      <c r="U102" s="10"/>
      <c r="V102" s="10"/>
      <c r="W102" s="10"/>
      <c r="X102" s="10"/>
      <c r="Y102" s="10"/>
      <c r="Z102" s="10"/>
      <c r="AA102" s="10"/>
      <c r="AB102" s="10"/>
      <c r="AC102" s="10"/>
      <c r="AD102" s="10"/>
      <c r="AE102" s="10"/>
    </row>
    <row r="103" s="10" customFormat="1" ht="19.92" customHeight="1">
      <c r="A103" s="10"/>
      <c r="B103" s="199"/>
      <c r="C103" s="135"/>
      <c r="D103" s="200" t="s">
        <v>172</v>
      </c>
      <c r="E103" s="201"/>
      <c r="F103" s="201"/>
      <c r="G103" s="201"/>
      <c r="H103" s="201"/>
      <c r="I103" s="202">
        <f>Q144</f>
        <v>0</v>
      </c>
      <c r="J103" s="202">
        <f>R144</f>
        <v>0</v>
      </c>
      <c r="K103" s="202">
        <f>K144</f>
        <v>0</v>
      </c>
      <c r="L103" s="135"/>
      <c r="M103" s="203"/>
      <c r="S103" s="10"/>
      <c r="T103" s="10"/>
      <c r="U103" s="10"/>
      <c r="V103" s="10"/>
      <c r="W103" s="10"/>
      <c r="X103" s="10"/>
      <c r="Y103" s="10"/>
      <c r="Z103" s="10"/>
      <c r="AA103" s="10"/>
      <c r="AB103" s="10"/>
      <c r="AC103" s="10"/>
      <c r="AD103" s="10"/>
      <c r="AE103" s="10"/>
    </row>
    <row r="104" s="2" customFormat="1" ht="21.84" customHeight="1">
      <c r="A104" s="37"/>
      <c r="B104" s="38"/>
      <c r="C104" s="39"/>
      <c r="D104" s="39"/>
      <c r="E104" s="39"/>
      <c r="F104" s="39"/>
      <c r="G104" s="39"/>
      <c r="H104" s="39"/>
      <c r="I104" s="39"/>
      <c r="J104" s="39"/>
      <c r="K104" s="39"/>
      <c r="L104" s="39"/>
      <c r="M104" s="62"/>
      <c r="S104" s="37"/>
      <c r="T104" s="37"/>
      <c r="U104" s="37"/>
      <c r="V104" s="37"/>
      <c r="W104" s="37"/>
      <c r="X104" s="37"/>
      <c r="Y104" s="37"/>
      <c r="Z104" s="37"/>
      <c r="AA104" s="37"/>
      <c r="AB104" s="37"/>
      <c r="AC104" s="37"/>
      <c r="AD104" s="37"/>
      <c r="AE104" s="37"/>
    </row>
    <row r="105" s="2" customFormat="1" ht="6.96" customHeight="1">
      <c r="A105" s="37"/>
      <c r="B105" s="65"/>
      <c r="C105" s="66"/>
      <c r="D105" s="66"/>
      <c r="E105" s="66"/>
      <c r="F105" s="66"/>
      <c r="G105" s="66"/>
      <c r="H105" s="66"/>
      <c r="I105" s="66"/>
      <c r="J105" s="66"/>
      <c r="K105" s="66"/>
      <c r="L105" s="66"/>
      <c r="M105" s="62"/>
      <c r="S105" s="37"/>
      <c r="T105" s="37"/>
      <c r="U105" s="37"/>
      <c r="V105" s="37"/>
      <c r="W105" s="37"/>
      <c r="X105" s="37"/>
      <c r="Y105" s="37"/>
      <c r="Z105" s="37"/>
      <c r="AA105" s="37"/>
      <c r="AB105" s="37"/>
      <c r="AC105" s="37"/>
      <c r="AD105" s="37"/>
      <c r="AE105" s="37"/>
    </row>
    <row r="109" s="2" customFormat="1" ht="6.96" customHeight="1">
      <c r="A109" s="37"/>
      <c r="B109" s="67"/>
      <c r="C109" s="68"/>
      <c r="D109" s="68"/>
      <c r="E109" s="68"/>
      <c r="F109" s="68"/>
      <c r="G109" s="68"/>
      <c r="H109" s="68"/>
      <c r="I109" s="68"/>
      <c r="J109" s="68"/>
      <c r="K109" s="68"/>
      <c r="L109" s="68"/>
      <c r="M109" s="62"/>
      <c r="S109" s="37"/>
      <c r="T109" s="37"/>
      <c r="U109" s="37"/>
      <c r="V109" s="37"/>
      <c r="W109" s="37"/>
      <c r="X109" s="37"/>
      <c r="Y109" s="37"/>
      <c r="Z109" s="37"/>
      <c r="AA109" s="37"/>
      <c r="AB109" s="37"/>
      <c r="AC109" s="37"/>
      <c r="AD109" s="37"/>
      <c r="AE109" s="37"/>
    </row>
    <row r="110" s="2" customFormat="1" ht="24.96" customHeight="1">
      <c r="A110" s="37"/>
      <c r="B110" s="38"/>
      <c r="C110" s="22" t="s">
        <v>173</v>
      </c>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6.96" customHeight="1">
      <c r="A111" s="37"/>
      <c r="B111" s="38"/>
      <c r="C111" s="39"/>
      <c r="D111" s="39"/>
      <c r="E111" s="39"/>
      <c r="F111" s="39"/>
      <c r="G111" s="39"/>
      <c r="H111" s="39"/>
      <c r="I111" s="39"/>
      <c r="J111" s="39"/>
      <c r="K111" s="39"/>
      <c r="L111" s="39"/>
      <c r="M111" s="62"/>
      <c r="S111" s="37"/>
      <c r="T111" s="37"/>
      <c r="U111" s="37"/>
      <c r="V111" s="37"/>
      <c r="W111" s="37"/>
      <c r="X111" s="37"/>
      <c r="Y111" s="37"/>
      <c r="Z111" s="37"/>
      <c r="AA111" s="37"/>
      <c r="AB111" s="37"/>
      <c r="AC111" s="37"/>
      <c r="AD111" s="37"/>
      <c r="AE111" s="37"/>
    </row>
    <row r="112" s="2" customFormat="1" ht="12" customHeight="1">
      <c r="A112" s="37"/>
      <c r="B112" s="38"/>
      <c r="C112" s="31" t="s">
        <v>17</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26.25" customHeight="1">
      <c r="A113" s="37"/>
      <c r="B113" s="38"/>
      <c r="C113" s="39"/>
      <c r="D113" s="39"/>
      <c r="E113" s="188" t="str">
        <f>E7</f>
        <v>MŠ Sluníčko - projekt úpravy zahrady pro děti s poruchou autistického spektra</v>
      </c>
      <c r="F113" s="31"/>
      <c r="G113" s="31"/>
      <c r="H113" s="31"/>
      <c r="I113" s="39"/>
      <c r="J113" s="39"/>
      <c r="K113" s="39"/>
      <c r="L113" s="39"/>
      <c r="M113" s="62"/>
      <c r="S113" s="37"/>
      <c r="T113" s="37"/>
      <c r="U113" s="37"/>
      <c r="V113" s="37"/>
      <c r="W113" s="37"/>
      <c r="X113" s="37"/>
      <c r="Y113" s="37"/>
      <c r="Z113" s="37"/>
      <c r="AA113" s="37"/>
      <c r="AB113" s="37"/>
      <c r="AC113" s="37"/>
      <c r="AD113" s="37"/>
      <c r="AE113" s="37"/>
    </row>
    <row r="114" s="1" customFormat="1" ht="12" customHeight="1">
      <c r="B114" s="20"/>
      <c r="C114" s="31" t="s">
        <v>151</v>
      </c>
      <c r="D114" s="21"/>
      <c r="E114" s="21"/>
      <c r="F114" s="21"/>
      <c r="G114" s="21"/>
      <c r="H114" s="21"/>
      <c r="I114" s="21"/>
      <c r="J114" s="21"/>
      <c r="K114" s="21"/>
      <c r="L114" s="21"/>
      <c r="M114" s="19"/>
    </row>
    <row r="115" s="2" customFormat="1" ht="16.5" customHeight="1">
      <c r="A115" s="37"/>
      <c r="B115" s="38"/>
      <c r="C115" s="39"/>
      <c r="D115" s="39"/>
      <c r="E115" s="188" t="s">
        <v>812</v>
      </c>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12" customHeight="1">
      <c r="A116" s="37"/>
      <c r="B116" s="38"/>
      <c r="C116" s="31" t="s">
        <v>441</v>
      </c>
      <c r="D116" s="39"/>
      <c r="E116" s="39"/>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16.5" customHeight="1">
      <c r="A117" s="37"/>
      <c r="B117" s="38"/>
      <c r="C117" s="39"/>
      <c r="D117" s="39"/>
      <c r="E117" s="75" t="str">
        <f>E11</f>
        <v>14.08 - Stožáry na vlajky</v>
      </c>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6.96" customHeight="1">
      <c r="A118" s="37"/>
      <c r="B118" s="38"/>
      <c r="C118" s="39"/>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2" customHeight="1">
      <c r="A119" s="37"/>
      <c r="B119" s="38"/>
      <c r="C119" s="31" t="s">
        <v>21</v>
      </c>
      <c r="D119" s="39"/>
      <c r="E119" s="39"/>
      <c r="F119" s="26" t="str">
        <f>F14</f>
        <v>Roudnice nad Labem</v>
      </c>
      <c r="G119" s="39"/>
      <c r="H119" s="39"/>
      <c r="I119" s="31" t="s">
        <v>23</v>
      </c>
      <c r="J119" s="78" t="str">
        <f>IF(J14="","",J14)</f>
        <v>28. 8. 2024</v>
      </c>
      <c r="K119" s="39"/>
      <c r="L119" s="39"/>
      <c r="M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25.65" customHeight="1">
      <c r="A121" s="37"/>
      <c r="B121" s="38"/>
      <c r="C121" s="31" t="s">
        <v>25</v>
      </c>
      <c r="D121" s="39"/>
      <c r="E121" s="39"/>
      <c r="F121" s="26" t="str">
        <f>E17</f>
        <v>MŠ Sluníčko</v>
      </c>
      <c r="G121" s="39"/>
      <c r="H121" s="39"/>
      <c r="I121" s="31" t="s">
        <v>32</v>
      </c>
      <c r="J121" s="35" t="str">
        <f>E23</f>
        <v>Ing. Tomáš Prinz, DiS.</v>
      </c>
      <c r="K121" s="39"/>
      <c r="L121" s="39"/>
      <c r="M121" s="62"/>
      <c r="S121" s="37"/>
      <c r="T121" s="37"/>
      <c r="U121" s="37"/>
      <c r="V121" s="37"/>
      <c r="W121" s="37"/>
      <c r="X121" s="37"/>
      <c r="Y121" s="37"/>
      <c r="Z121" s="37"/>
      <c r="AA121" s="37"/>
      <c r="AB121" s="37"/>
      <c r="AC121" s="37"/>
      <c r="AD121" s="37"/>
      <c r="AE121" s="37"/>
    </row>
    <row r="122" s="2" customFormat="1" ht="15.15" customHeight="1">
      <c r="A122" s="37"/>
      <c r="B122" s="38"/>
      <c r="C122" s="31" t="s">
        <v>30</v>
      </c>
      <c r="D122" s="39"/>
      <c r="E122" s="39"/>
      <c r="F122" s="26" t="str">
        <f>IF(E20="","",E20)</f>
        <v>Vyplň údaj</v>
      </c>
      <c r="G122" s="39"/>
      <c r="H122" s="39"/>
      <c r="I122" s="31" t="s">
        <v>35</v>
      </c>
      <c r="J122" s="35" t="str">
        <f>E26</f>
        <v xml:space="preserve"> </v>
      </c>
      <c r="K122" s="39"/>
      <c r="L122" s="39"/>
      <c r="M122" s="62"/>
      <c r="S122" s="37"/>
      <c r="T122" s="37"/>
      <c r="U122" s="37"/>
      <c r="V122" s="37"/>
      <c r="W122" s="37"/>
      <c r="X122" s="37"/>
      <c r="Y122" s="37"/>
      <c r="Z122" s="37"/>
      <c r="AA122" s="37"/>
      <c r="AB122" s="37"/>
      <c r="AC122" s="37"/>
      <c r="AD122" s="37"/>
      <c r="AE122" s="37"/>
    </row>
    <row r="123" s="2" customFormat="1" ht="10.32" customHeight="1">
      <c r="A123" s="37"/>
      <c r="B123" s="38"/>
      <c r="C123" s="39"/>
      <c r="D123" s="39"/>
      <c r="E123" s="39"/>
      <c r="F123" s="39"/>
      <c r="G123" s="39"/>
      <c r="H123" s="39"/>
      <c r="I123" s="39"/>
      <c r="J123" s="39"/>
      <c r="K123" s="39"/>
      <c r="L123" s="39"/>
      <c r="M123" s="62"/>
      <c r="S123" s="37"/>
      <c r="T123" s="37"/>
      <c r="U123" s="37"/>
      <c r="V123" s="37"/>
      <c r="W123" s="37"/>
      <c r="X123" s="37"/>
      <c r="Y123" s="37"/>
      <c r="Z123" s="37"/>
      <c r="AA123" s="37"/>
      <c r="AB123" s="37"/>
      <c r="AC123" s="37"/>
      <c r="AD123" s="37"/>
      <c r="AE123" s="37"/>
    </row>
    <row r="124" s="11" customFormat="1" ht="29.28" customHeight="1">
      <c r="A124" s="204"/>
      <c r="B124" s="205"/>
      <c r="C124" s="206" t="s">
        <v>174</v>
      </c>
      <c r="D124" s="207" t="s">
        <v>63</v>
      </c>
      <c r="E124" s="207" t="s">
        <v>59</v>
      </c>
      <c r="F124" s="207" t="s">
        <v>60</v>
      </c>
      <c r="G124" s="207" t="s">
        <v>175</v>
      </c>
      <c r="H124" s="207" t="s">
        <v>176</v>
      </c>
      <c r="I124" s="207" t="s">
        <v>177</v>
      </c>
      <c r="J124" s="207" t="s">
        <v>178</v>
      </c>
      <c r="K124" s="207" t="s">
        <v>160</v>
      </c>
      <c r="L124" s="208" t="s">
        <v>179</v>
      </c>
      <c r="M124" s="209"/>
      <c r="N124" s="99" t="s">
        <v>1</v>
      </c>
      <c r="O124" s="100" t="s">
        <v>42</v>
      </c>
      <c r="P124" s="100" t="s">
        <v>180</v>
      </c>
      <c r="Q124" s="100" t="s">
        <v>181</v>
      </c>
      <c r="R124" s="100" t="s">
        <v>182</v>
      </c>
      <c r="S124" s="100" t="s">
        <v>183</v>
      </c>
      <c r="T124" s="100" t="s">
        <v>184</v>
      </c>
      <c r="U124" s="100" t="s">
        <v>185</v>
      </c>
      <c r="V124" s="100" t="s">
        <v>186</v>
      </c>
      <c r="W124" s="100" t="s">
        <v>187</v>
      </c>
      <c r="X124" s="101" t="s">
        <v>188</v>
      </c>
      <c r="Y124" s="204"/>
      <c r="Z124" s="204"/>
      <c r="AA124" s="204"/>
      <c r="AB124" s="204"/>
      <c r="AC124" s="204"/>
      <c r="AD124" s="204"/>
      <c r="AE124" s="204"/>
    </row>
    <row r="125" s="2" customFormat="1" ht="22.8" customHeight="1">
      <c r="A125" s="37"/>
      <c r="B125" s="38"/>
      <c r="C125" s="106" t="s">
        <v>189</v>
      </c>
      <c r="D125" s="39"/>
      <c r="E125" s="39"/>
      <c r="F125" s="39"/>
      <c r="G125" s="39"/>
      <c r="H125" s="39"/>
      <c r="I125" s="39"/>
      <c r="J125" s="39"/>
      <c r="K125" s="210">
        <f>BK125</f>
        <v>0</v>
      </c>
      <c r="L125" s="39"/>
      <c r="M125" s="43"/>
      <c r="N125" s="102"/>
      <c r="O125" s="211"/>
      <c r="P125" s="103"/>
      <c r="Q125" s="212">
        <f>Q126</f>
        <v>0</v>
      </c>
      <c r="R125" s="212">
        <f>R126</f>
        <v>0</v>
      </c>
      <c r="S125" s="103"/>
      <c r="T125" s="213">
        <f>T126</f>
        <v>0</v>
      </c>
      <c r="U125" s="103"/>
      <c r="V125" s="213">
        <f>V126</f>
        <v>8.1536099999999987</v>
      </c>
      <c r="W125" s="103"/>
      <c r="X125" s="214">
        <f>X126</f>
        <v>0</v>
      </c>
      <c r="Y125" s="37"/>
      <c r="Z125" s="37"/>
      <c r="AA125" s="37"/>
      <c r="AB125" s="37"/>
      <c r="AC125" s="37"/>
      <c r="AD125" s="37"/>
      <c r="AE125" s="37"/>
      <c r="AT125" s="16" t="s">
        <v>79</v>
      </c>
      <c r="AU125" s="16" t="s">
        <v>162</v>
      </c>
      <c r="BK125" s="215">
        <f>BK126</f>
        <v>0</v>
      </c>
    </row>
    <row r="126" s="12" customFormat="1" ht="25.92" customHeight="1">
      <c r="A126" s="12"/>
      <c r="B126" s="216"/>
      <c r="C126" s="217"/>
      <c r="D126" s="218" t="s">
        <v>79</v>
      </c>
      <c r="E126" s="219" t="s">
        <v>190</v>
      </c>
      <c r="F126" s="219" t="s">
        <v>191</v>
      </c>
      <c r="G126" s="217"/>
      <c r="H126" s="217"/>
      <c r="I126" s="220"/>
      <c r="J126" s="220"/>
      <c r="K126" s="221">
        <f>BK126</f>
        <v>0</v>
      </c>
      <c r="L126" s="217"/>
      <c r="M126" s="222"/>
      <c r="N126" s="223"/>
      <c r="O126" s="224"/>
      <c r="P126" s="224"/>
      <c r="Q126" s="225">
        <f>Q127+Q132+Q141+Q144</f>
        <v>0</v>
      </c>
      <c r="R126" s="225">
        <f>R127+R132+R141+R144</f>
        <v>0</v>
      </c>
      <c r="S126" s="224"/>
      <c r="T126" s="226">
        <f>T127+T132+T141+T144</f>
        <v>0</v>
      </c>
      <c r="U126" s="224"/>
      <c r="V126" s="226">
        <f>V127+V132+V141+V144</f>
        <v>8.1536099999999987</v>
      </c>
      <c r="W126" s="224"/>
      <c r="X126" s="227">
        <f>X127+X132+X141+X144</f>
        <v>0</v>
      </c>
      <c r="Y126" s="12"/>
      <c r="Z126" s="12"/>
      <c r="AA126" s="12"/>
      <c r="AB126" s="12"/>
      <c r="AC126" s="12"/>
      <c r="AD126" s="12"/>
      <c r="AE126" s="12"/>
      <c r="AR126" s="228" t="s">
        <v>88</v>
      </c>
      <c r="AT126" s="229" t="s">
        <v>79</v>
      </c>
      <c r="AU126" s="229" t="s">
        <v>80</v>
      </c>
      <c r="AY126" s="228" t="s">
        <v>192</v>
      </c>
      <c r="BK126" s="230">
        <f>BK127+BK132+BK141+BK144</f>
        <v>0</v>
      </c>
    </row>
    <row r="127" s="12" customFormat="1" ht="22.8" customHeight="1">
      <c r="A127" s="12"/>
      <c r="B127" s="216"/>
      <c r="C127" s="217"/>
      <c r="D127" s="218" t="s">
        <v>79</v>
      </c>
      <c r="E127" s="231" t="s">
        <v>88</v>
      </c>
      <c r="F127" s="231" t="s">
        <v>193</v>
      </c>
      <c r="G127" s="217"/>
      <c r="H127" s="217"/>
      <c r="I127" s="220"/>
      <c r="J127" s="220"/>
      <c r="K127" s="232">
        <f>BK127</f>
        <v>0</v>
      </c>
      <c r="L127" s="217"/>
      <c r="M127" s="222"/>
      <c r="N127" s="223"/>
      <c r="O127" s="224"/>
      <c r="P127" s="224"/>
      <c r="Q127" s="225">
        <f>SUM(Q128:Q131)</f>
        <v>0</v>
      </c>
      <c r="R127" s="225">
        <f>SUM(R128:R131)</f>
        <v>0</v>
      </c>
      <c r="S127" s="224"/>
      <c r="T127" s="226">
        <f>SUM(T128:T131)</f>
        <v>0</v>
      </c>
      <c r="U127" s="224"/>
      <c r="V127" s="226">
        <f>SUM(V128:V131)</f>
        <v>0</v>
      </c>
      <c r="W127" s="224"/>
      <c r="X127" s="227">
        <f>SUM(X128:X131)</f>
        <v>0</v>
      </c>
      <c r="Y127" s="12"/>
      <c r="Z127" s="12"/>
      <c r="AA127" s="12"/>
      <c r="AB127" s="12"/>
      <c r="AC127" s="12"/>
      <c r="AD127" s="12"/>
      <c r="AE127" s="12"/>
      <c r="AR127" s="228" t="s">
        <v>88</v>
      </c>
      <c r="AT127" s="229" t="s">
        <v>79</v>
      </c>
      <c r="AU127" s="229" t="s">
        <v>88</v>
      </c>
      <c r="AY127" s="228" t="s">
        <v>192</v>
      </c>
      <c r="BK127" s="230">
        <f>SUM(BK128:BK131)</f>
        <v>0</v>
      </c>
    </row>
    <row r="128" s="2" customFormat="1" ht="44.25" customHeight="1">
      <c r="A128" s="37"/>
      <c r="B128" s="38"/>
      <c r="C128" s="233" t="s">
        <v>88</v>
      </c>
      <c r="D128" s="233" t="s">
        <v>194</v>
      </c>
      <c r="E128" s="234" t="s">
        <v>876</v>
      </c>
      <c r="F128" s="235" t="s">
        <v>877</v>
      </c>
      <c r="G128" s="236" t="s">
        <v>197</v>
      </c>
      <c r="H128" s="237">
        <v>3.6000000000000001</v>
      </c>
      <c r="I128" s="238"/>
      <c r="J128" s="238"/>
      <c r="K128" s="239">
        <f>ROUND(P128*H128,2)</f>
        <v>0</v>
      </c>
      <c r="L128" s="235" t="s">
        <v>582</v>
      </c>
      <c r="M128" s="43"/>
      <c r="N128" s="240" t="s">
        <v>1</v>
      </c>
      <c r="O128" s="241" t="s">
        <v>43</v>
      </c>
      <c r="P128" s="242">
        <f>I128+J128</f>
        <v>0</v>
      </c>
      <c r="Q128" s="242">
        <f>ROUND(I128*H128,2)</f>
        <v>0</v>
      </c>
      <c r="R128" s="242">
        <f>ROUND(J128*H128,2)</f>
        <v>0</v>
      </c>
      <c r="S128" s="90"/>
      <c r="T128" s="243">
        <f>S128*H128</f>
        <v>0</v>
      </c>
      <c r="U128" s="243">
        <v>0</v>
      </c>
      <c r="V128" s="243">
        <f>U128*H128</f>
        <v>0</v>
      </c>
      <c r="W128" s="243">
        <v>0</v>
      </c>
      <c r="X128" s="244">
        <f>W128*H128</f>
        <v>0</v>
      </c>
      <c r="Y128" s="37"/>
      <c r="Z128" s="37"/>
      <c r="AA128" s="37"/>
      <c r="AB128" s="37"/>
      <c r="AC128" s="37"/>
      <c r="AD128" s="37"/>
      <c r="AE128" s="37"/>
      <c r="AR128" s="245" t="s">
        <v>199</v>
      </c>
      <c r="AT128" s="245" t="s">
        <v>194</v>
      </c>
      <c r="AU128" s="245" t="s">
        <v>90</v>
      </c>
      <c r="AY128" s="16" t="s">
        <v>192</v>
      </c>
      <c r="BE128" s="246">
        <f>IF(O128="základní",K128,0)</f>
        <v>0</v>
      </c>
      <c r="BF128" s="246">
        <f>IF(O128="snížená",K128,0)</f>
        <v>0</v>
      </c>
      <c r="BG128" s="246">
        <f>IF(O128="zákl. přenesená",K128,0)</f>
        <v>0</v>
      </c>
      <c r="BH128" s="246">
        <f>IF(O128="sníž. přenesená",K128,0)</f>
        <v>0</v>
      </c>
      <c r="BI128" s="246">
        <f>IF(O128="nulová",K128,0)</f>
        <v>0</v>
      </c>
      <c r="BJ128" s="16" t="s">
        <v>88</v>
      </c>
      <c r="BK128" s="246">
        <f>ROUND(P128*H128,2)</f>
        <v>0</v>
      </c>
      <c r="BL128" s="16" t="s">
        <v>199</v>
      </c>
      <c r="BM128" s="245" t="s">
        <v>878</v>
      </c>
    </row>
    <row r="129" s="2" customFormat="1">
      <c r="A129" s="37"/>
      <c r="B129" s="38"/>
      <c r="C129" s="39"/>
      <c r="D129" s="247" t="s">
        <v>201</v>
      </c>
      <c r="E129" s="39"/>
      <c r="F129" s="248" t="s">
        <v>879</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201</v>
      </c>
      <c r="AU129" s="16" t="s">
        <v>90</v>
      </c>
    </row>
    <row r="130" s="13" customFormat="1">
      <c r="A130" s="13"/>
      <c r="B130" s="254"/>
      <c r="C130" s="255"/>
      <c r="D130" s="252" t="s">
        <v>205</v>
      </c>
      <c r="E130" s="256" t="s">
        <v>1</v>
      </c>
      <c r="F130" s="257" t="s">
        <v>880</v>
      </c>
      <c r="G130" s="255"/>
      <c r="H130" s="258">
        <v>3.6000000000000001</v>
      </c>
      <c r="I130" s="259"/>
      <c r="J130" s="259"/>
      <c r="K130" s="255"/>
      <c r="L130" s="255"/>
      <c r="M130" s="260"/>
      <c r="N130" s="261"/>
      <c r="O130" s="262"/>
      <c r="P130" s="262"/>
      <c r="Q130" s="262"/>
      <c r="R130" s="262"/>
      <c r="S130" s="262"/>
      <c r="T130" s="262"/>
      <c r="U130" s="262"/>
      <c r="V130" s="262"/>
      <c r="W130" s="262"/>
      <c r="X130" s="263"/>
      <c r="Y130" s="13"/>
      <c r="Z130" s="13"/>
      <c r="AA130" s="13"/>
      <c r="AB130" s="13"/>
      <c r="AC130" s="13"/>
      <c r="AD130" s="13"/>
      <c r="AE130" s="13"/>
      <c r="AT130" s="264" t="s">
        <v>205</v>
      </c>
      <c r="AU130" s="264" t="s">
        <v>90</v>
      </c>
      <c r="AV130" s="13" t="s">
        <v>90</v>
      </c>
      <c r="AW130" s="13" t="s">
        <v>5</v>
      </c>
      <c r="AX130" s="13" t="s">
        <v>80</v>
      </c>
      <c r="AY130" s="264" t="s">
        <v>192</v>
      </c>
    </row>
    <row r="131" s="14" customFormat="1">
      <c r="A131" s="14"/>
      <c r="B131" s="265"/>
      <c r="C131" s="266"/>
      <c r="D131" s="252" t="s">
        <v>205</v>
      </c>
      <c r="E131" s="267" t="s">
        <v>1</v>
      </c>
      <c r="F131" s="268" t="s">
        <v>209</v>
      </c>
      <c r="G131" s="266"/>
      <c r="H131" s="269">
        <v>3.6000000000000001</v>
      </c>
      <c r="I131" s="270"/>
      <c r="J131" s="270"/>
      <c r="K131" s="266"/>
      <c r="L131" s="266"/>
      <c r="M131" s="271"/>
      <c r="N131" s="272"/>
      <c r="O131" s="273"/>
      <c r="P131" s="273"/>
      <c r="Q131" s="273"/>
      <c r="R131" s="273"/>
      <c r="S131" s="273"/>
      <c r="T131" s="273"/>
      <c r="U131" s="273"/>
      <c r="V131" s="273"/>
      <c r="W131" s="273"/>
      <c r="X131" s="274"/>
      <c r="Y131" s="14"/>
      <c r="Z131" s="14"/>
      <c r="AA131" s="14"/>
      <c r="AB131" s="14"/>
      <c r="AC131" s="14"/>
      <c r="AD131" s="14"/>
      <c r="AE131" s="14"/>
      <c r="AT131" s="275" t="s">
        <v>205</v>
      </c>
      <c r="AU131" s="275" t="s">
        <v>90</v>
      </c>
      <c r="AV131" s="14" t="s">
        <v>199</v>
      </c>
      <c r="AW131" s="14" t="s">
        <v>5</v>
      </c>
      <c r="AX131" s="14" t="s">
        <v>88</v>
      </c>
      <c r="AY131" s="275" t="s">
        <v>192</v>
      </c>
    </row>
    <row r="132" s="12" customFormat="1" ht="22.8" customHeight="1">
      <c r="A132" s="12"/>
      <c r="B132" s="216"/>
      <c r="C132" s="217"/>
      <c r="D132" s="218" t="s">
        <v>79</v>
      </c>
      <c r="E132" s="231" t="s">
        <v>90</v>
      </c>
      <c r="F132" s="231" t="s">
        <v>215</v>
      </c>
      <c r="G132" s="217"/>
      <c r="H132" s="217"/>
      <c r="I132" s="220"/>
      <c r="J132" s="220"/>
      <c r="K132" s="232">
        <f>BK132</f>
        <v>0</v>
      </c>
      <c r="L132" s="217"/>
      <c r="M132" s="222"/>
      <c r="N132" s="223"/>
      <c r="O132" s="224"/>
      <c r="P132" s="224"/>
      <c r="Q132" s="225">
        <f>SUM(Q133:Q140)</f>
        <v>0</v>
      </c>
      <c r="R132" s="225">
        <f>SUM(R133:R140)</f>
        <v>0</v>
      </c>
      <c r="S132" s="224"/>
      <c r="T132" s="226">
        <f>SUM(T133:T140)</f>
        <v>0</v>
      </c>
      <c r="U132" s="224"/>
      <c r="V132" s="226">
        <f>SUM(V133:V140)</f>
        <v>8.1536099999999987</v>
      </c>
      <c r="W132" s="224"/>
      <c r="X132" s="227">
        <f>SUM(X133:X140)</f>
        <v>0</v>
      </c>
      <c r="Y132" s="12"/>
      <c r="Z132" s="12"/>
      <c r="AA132" s="12"/>
      <c r="AB132" s="12"/>
      <c r="AC132" s="12"/>
      <c r="AD132" s="12"/>
      <c r="AE132" s="12"/>
      <c r="AR132" s="228" t="s">
        <v>88</v>
      </c>
      <c r="AT132" s="229" t="s">
        <v>79</v>
      </c>
      <c r="AU132" s="229" t="s">
        <v>88</v>
      </c>
      <c r="AY132" s="228" t="s">
        <v>192</v>
      </c>
      <c r="BK132" s="230">
        <f>SUM(BK133:BK140)</f>
        <v>0</v>
      </c>
    </row>
    <row r="133" s="2" customFormat="1" ht="37.8" customHeight="1">
      <c r="A133" s="37"/>
      <c r="B133" s="38"/>
      <c r="C133" s="233" t="s">
        <v>90</v>
      </c>
      <c r="D133" s="233" t="s">
        <v>194</v>
      </c>
      <c r="E133" s="234" t="s">
        <v>216</v>
      </c>
      <c r="F133" s="235" t="s">
        <v>217</v>
      </c>
      <c r="G133" s="236" t="s">
        <v>197</v>
      </c>
      <c r="H133" s="237">
        <v>0.29999999999999999</v>
      </c>
      <c r="I133" s="238"/>
      <c r="J133" s="238"/>
      <c r="K133" s="239">
        <f>ROUND(P133*H133,2)</f>
        <v>0</v>
      </c>
      <c r="L133" s="235" t="s">
        <v>582</v>
      </c>
      <c r="M133" s="43"/>
      <c r="N133" s="240" t="s">
        <v>1</v>
      </c>
      <c r="O133" s="241" t="s">
        <v>43</v>
      </c>
      <c r="P133" s="242">
        <f>I133+J133</f>
        <v>0</v>
      </c>
      <c r="Q133" s="242">
        <f>ROUND(I133*H133,2)</f>
        <v>0</v>
      </c>
      <c r="R133" s="242">
        <f>ROUND(J133*H133,2)</f>
        <v>0</v>
      </c>
      <c r="S133" s="90"/>
      <c r="T133" s="243">
        <f>S133*H133</f>
        <v>0</v>
      </c>
      <c r="U133" s="243">
        <v>2.1600000000000001</v>
      </c>
      <c r="V133" s="243">
        <f>U133*H133</f>
        <v>0.64800000000000002</v>
      </c>
      <c r="W133" s="243">
        <v>0</v>
      </c>
      <c r="X133" s="244">
        <f>W133*H133</f>
        <v>0</v>
      </c>
      <c r="Y133" s="37"/>
      <c r="Z133" s="37"/>
      <c r="AA133" s="37"/>
      <c r="AB133" s="37"/>
      <c r="AC133" s="37"/>
      <c r="AD133" s="37"/>
      <c r="AE133" s="37"/>
      <c r="AR133" s="245" t="s">
        <v>199</v>
      </c>
      <c r="AT133" s="245" t="s">
        <v>194</v>
      </c>
      <c r="AU133" s="245" t="s">
        <v>90</v>
      </c>
      <c r="AY133" s="16" t="s">
        <v>192</v>
      </c>
      <c r="BE133" s="246">
        <f>IF(O133="základní",K133,0)</f>
        <v>0</v>
      </c>
      <c r="BF133" s="246">
        <f>IF(O133="snížená",K133,0)</f>
        <v>0</v>
      </c>
      <c r="BG133" s="246">
        <f>IF(O133="zákl. přenesená",K133,0)</f>
        <v>0</v>
      </c>
      <c r="BH133" s="246">
        <f>IF(O133="sníž. přenesená",K133,0)</f>
        <v>0</v>
      </c>
      <c r="BI133" s="246">
        <f>IF(O133="nulová",K133,0)</f>
        <v>0</v>
      </c>
      <c r="BJ133" s="16" t="s">
        <v>88</v>
      </c>
      <c r="BK133" s="246">
        <f>ROUND(P133*H133,2)</f>
        <v>0</v>
      </c>
      <c r="BL133" s="16" t="s">
        <v>199</v>
      </c>
      <c r="BM133" s="245" t="s">
        <v>881</v>
      </c>
    </row>
    <row r="134" s="2" customFormat="1">
      <c r="A134" s="37"/>
      <c r="B134" s="38"/>
      <c r="C134" s="39"/>
      <c r="D134" s="247" t="s">
        <v>201</v>
      </c>
      <c r="E134" s="39"/>
      <c r="F134" s="248" t="s">
        <v>591</v>
      </c>
      <c r="G134" s="39"/>
      <c r="H134" s="39"/>
      <c r="I134" s="249"/>
      <c r="J134" s="249"/>
      <c r="K134" s="39"/>
      <c r="L134" s="39"/>
      <c r="M134" s="43"/>
      <c r="N134" s="250"/>
      <c r="O134" s="251"/>
      <c r="P134" s="90"/>
      <c r="Q134" s="90"/>
      <c r="R134" s="90"/>
      <c r="S134" s="90"/>
      <c r="T134" s="90"/>
      <c r="U134" s="90"/>
      <c r="V134" s="90"/>
      <c r="W134" s="90"/>
      <c r="X134" s="91"/>
      <c r="Y134" s="37"/>
      <c r="Z134" s="37"/>
      <c r="AA134" s="37"/>
      <c r="AB134" s="37"/>
      <c r="AC134" s="37"/>
      <c r="AD134" s="37"/>
      <c r="AE134" s="37"/>
      <c r="AT134" s="16" t="s">
        <v>201</v>
      </c>
      <c r="AU134" s="16" t="s">
        <v>90</v>
      </c>
    </row>
    <row r="135" s="2" customFormat="1">
      <c r="A135" s="37"/>
      <c r="B135" s="38"/>
      <c r="C135" s="39"/>
      <c r="D135" s="252" t="s">
        <v>203</v>
      </c>
      <c r="E135" s="39"/>
      <c r="F135" s="253" t="s">
        <v>220</v>
      </c>
      <c r="G135" s="39"/>
      <c r="H135" s="39"/>
      <c r="I135" s="249"/>
      <c r="J135" s="249"/>
      <c r="K135" s="39"/>
      <c r="L135" s="39"/>
      <c r="M135" s="43"/>
      <c r="N135" s="250"/>
      <c r="O135" s="251"/>
      <c r="P135" s="90"/>
      <c r="Q135" s="90"/>
      <c r="R135" s="90"/>
      <c r="S135" s="90"/>
      <c r="T135" s="90"/>
      <c r="U135" s="90"/>
      <c r="V135" s="90"/>
      <c r="W135" s="90"/>
      <c r="X135" s="91"/>
      <c r="Y135" s="37"/>
      <c r="Z135" s="37"/>
      <c r="AA135" s="37"/>
      <c r="AB135" s="37"/>
      <c r="AC135" s="37"/>
      <c r="AD135" s="37"/>
      <c r="AE135" s="37"/>
      <c r="AT135" s="16" t="s">
        <v>203</v>
      </c>
      <c r="AU135" s="16" t="s">
        <v>90</v>
      </c>
    </row>
    <row r="136" s="13" customFormat="1">
      <c r="A136" s="13"/>
      <c r="B136" s="254"/>
      <c r="C136" s="255"/>
      <c r="D136" s="252" t="s">
        <v>205</v>
      </c>
      <c r="E136" s="256" t="s">
        <v>1</v>
      </c>
      <c r="F136" s="257" t="s">
        <v>882</v>
      </c>
      <c r="G136" s="255"/>
      <c r="H136" s="258">
        <v>0.29999999999999999</v>
      </c>
      <c r="I136" s="259"/>
      <c r="J136" s="259"/>
      <c r="K136" s="255"/>
      <c r="L136" s="255"/>
      <c r="M136" s="260"/>
      <c r="N136" s="261"/>
      <c r="O136" s="262"/>
      <c r="P136" s="262"/>
      <c r="Q136" s="262"/>
      <c r="R136" s="262"/>
      <c r="S136" s="262"/>
      <c r="T136" s="262"/>
      <c r="U136" s="262"/>
      <c r="V136" s="262"/>
      <c r="W136" s="262"/>
      <c r="X136" s="263"/>
      <c r="Y136" s="13"/>
      <c r="Z136" s="13"/>
      <c r="AA136" s="13"/>
      <c r="AB136" s="13"/>
      <c r="AC136" s="13"/>
      <c r="AD136" s="13"/>
      <c r="AE136" s="13"/>
      <c r="AT136" s="264" t="s">
        <v>205</v>
      </c>
      <c r="AU136" s="264" t="s">
        <v>90</v>
      </c>
      <c r="AV136" s="13" t="s">
        <v>90</v>
      </c>
      <c r="AW136" s="13" t="s">
        <v>5</v>
      </c>
      <c r="AX136" s="13" t="s">
        <v>80</v>
      </c>
      <c r="AY136" s="264" t="s">
        <v>192</v>
      </c>
    </row>
    <row r="137" s="14" customFormat="1">
      <c r="A137" s="14"/>
      <c r="B137" s="265"/>
      <c r="C137" s="266"/>
      <c r="D137" s="252" t="s">
        <v>205</v>
      </c>
      <c r="E137" s="267" t="s">
        <v>1</v>
      </c>
      <c r="F137" s="268" t="s">
        <v>209</v>
      </c>
      <c r="G137" s="266"/>
      <c r="H137" s="269">
        <v>0.29999999999999999</v>
      </c>
      <c r="I137" s="270"/>
      <c r="J137" s="270"/>
      <c r="K137" s="266"/>
      <c r="L137" s="266"/>
      <c r="M137" s="271"/>
      <c r="N137" s="272"/>
      <c r="O137" s="273"/>
      <c r="P137" s="273"/>
      <c r="Q137" s="273"/>
      <c r="R137" s="273"/>
      <c r="S137" s="273"/>
      <c r="T137" s="273"/>
      <c r="U137" s="273"/>
      <c r="V137" s="273"/>
      <c r="W137" s="273"/>
      <c r="X137" s="274"/>
      <c r="Y137" s="14"/>
      <c r="Z137" s="14"/>
      <c r="AA137" s="14"/>
      <c r="AB137" s="14"/>
      <c r="AC137" s="14"/>
      <c r="AD137" s="14"/>
      <c r="AE137" s="14"/>
      <c r="AT137" s="275" t="s">
        <v>205</v>
      </c>
      <c r="AU137" s="275" t="s">
        <v>90</v>
      </c>
      <c r="AV137" s="14" t="s">
        <v>199</v>
      </c>
      <c r="AW137" s="14" t="s">
        <v>5</v>
      </c>
      <c r="AX137" s="14" t="s">
        <v>88</v>
      </c>
      <c r="AY137" s="275" t="s">
        <v>192</v>
      </c>
    </row>
    <row r="138" s="2" customFormat="1" ht="24.15" customHeight="1">
      <c r="A138" s="37"/>
      <c r="B138" s="38"/>
      <c r="C138" s="233" t="s">
        <v>103</v>
      </c>
      <c r="D138" s="233" t="s">
        <v>194</v>
      </c>
      <c r="E138" s="234" t="s">
        <v>883</v>
      </c>
      <c r="F138" s="235" t="s">
        <v>884</v>
      </c>
      <c r="G138" s="236" t="s">
        <v>197</v>
      </c>
      <c r="H138" s="237">
        <v>3</v>
      </c>
      <c r="I138" s="238"/>
      <c r="J138" s="238"/>
      <c r="K138" s="239">
        <f>ROUND(P138*H138,2)</f>
        <v>0</v>
      </c>
      <c r="L138" s="235" t="s">
        <v>582</v>
      </c>
      <c r="M138" s="43"/>
      <c r="N138" s="240" t="s">
        <v>1</v>
      </c>
      <c r="O138" s="241" t="s">
        <v>43</v>
      </c>
      <c r="P138" s="242">
        <f>I138+J138</f>
        <v>0</v>
      </c>
      <c r="Q138" s="242">
        <f>ROUND(I138*H138,2)</f>
        <v>0</v>
      </c>
      <c r="R138" s="242">
        <f>ROUND(J138*H138,2)</f>
        <v>0</v>
      </c>
      <c r="S138" s="90"/>
      <c r="T138" s="243">
        <f>S138*H138</f>
        <v>0</v>
      </c>
      <c r="U138" s="243">
        <v>2.5018699999999998</v>
      </c>
      <c r="V138" s="243">
        <f>U138*H138</f>
        <v>7.505609999999999</v>
      </c>
      <c r="W138" s="243">
        <v>0</v>
      </c>
      <c r="X138" s="244">
        <f>W138*H138</f>
        <v>0</v>
      </c>
      <c r="Y138" s="37"/>
      <c r="Z138" s="37"/>
      <c r="AA138" s="37"/>
      <c r="AB138" s="37"/>
      <c r="AC138" s="37"/>
      <c r="AD138" s="37"/>
      <c r="AE138" s="37"/>
      <c r="AR138" s="245" t="s">
        <v>199</v>
      </c>
      <c r="AT138" s="245" t="s">
        <v>194</v>
      </c>
      <c r="AU138" s="245" t="s">
        <v>90</v>
      </c>
      <c r="AY138" s="16" t="s">
        <v>192</v>
      </c>
      <c r="BE138" s="246">
        <f>IF(O138="základní",K138,0)</f>
        <v>0</v>
      </c>
      <c r="BF138" s="246">
        <f>IF(O138="snížená",K138,0)</f>
        <v>0</v>
      </c>
      <c r="BG138" s="246">
        <f>IF(O138="zákl. přenesená",K138,0)</f>
        <v>0</v>
      </c>
      <c r="BH138" s="246">
        <f>IF(O138="sníž. přenesená",K138,0)</f>
        <v>0</v>
      </c>
      <c r="BI138" s="246">
        <f>IF(O138="nulová",K138,0)</f>
        <v>0</v>
      </c>
      <c r="BJ138" s="16" t="s">
        <v>88</v>
      </c>
      <c r="BK138" s="246">
        <f>ROUND(P138*H138,2)</f>
        <v>0</v>
      </c>
      <c r="BL138" s="16" t="s">
        <v>199</v>
      </c>
      <c r="BM138" s="245" t="s">
        <v>885</v>
      </c>
    </row>
    <row r="139" s="2" customFormat="1">
      <c r="A139" s="37"/>
      <c r="B139" s="38"/>
      <c r="C139" s="39"/>
      <c r="D139" s="247" t="s">
        <v>201</v>
      </c>
      <c r="E139" s="39"/>
      <c r="F139" s="248" t="s">
        <v>886</v>
      </c>
      <c r="G139" s="39"/>
      <c r="H139" s="39"/>
      <c r="I139" s="249"/>
      <c r="J139" s="249"/>
      <c r="K139" s="39"/>
      <c r="L139" s="39"/>
      <c r="M139" s="43"/>
      <c r="N139" s="250"/>
      <c r="O139" s="251"/>
      <c r="P139" s="90"/>
      <c r="Q139" s="90"/>
      <c r="R139" s="90"/>
      <c r="S139" s="90"/>
      <c r="T139" s="90"/>
      <c r="U139" s="90"/>
      <c r="V139" s="90"/>
      <c r="W139" s="90"/>
      <c r="X139" s="91"/>
      <c r="Y139" s="37"/>
      <c r="Z139" s="37"/>
      <c r="AA139" s="37"/>
      <c r="AB139" s="37"/>
      <c r="AC139" s="37"/>
      <c r="AD139" s="37"/>
      <c r="AE139" s="37"/>
      <c r="AT139" s="16" t="s">
        <v>201</v>
      </c>
      <c r="AU139" s="16" t="s">
        <v>90</v>
      </c>
    </row>
    <row r="140" s="13" customFormat="1">
      <c r="A140" s="13"/>
      <c r="B140" s="254"/>
      <c r="C140" s="255"/>
      <c r="D140" s="252" t="s">
        <v>205</v>
      </c>
      <c r="E140" s="256" t="s">
        <v>1</v>
      </c>
      <c r="F140" s="257" t="s">
        <v>887</v>
      </c>
      <c r="G140" s="255"/>
      <c r="H140" s="258">
        <v>3</v>
      </c>
      <c r="I140" s="259"/>
      <c r="J140" s="259"/>
      <c r="K140" s="255"/>
      <c r="L140" s="255"/>
      <c r="M140" s="260"/>
      <c r="N140" s="261"/>
      <c r="O140" s="262"/>
      <c r="P140" s="262"/>
      <c r="Q140" s="262"/>
      <c r="R140" s="262"/>
      <c r="S140" s="262"/>
      <c r="T140" s="262"/>
      <c r="U140" s="262"/>
      <c r="V140" s="262"/>
      <c r="W140" s="262"/>
      <c r="X140" s="263"/>
      <c r="Y140" s="13"/>
      <c r="Z140" s="13"/>
      <c r="AA140" s="13"/>
      <c r="AB140" s="13"/>
      <c r="AC140" s="13"/>
      <c r="AD140" s="13"/>
      <c r="AE140" s="13"/>
      <c r="AT140" s="264" t="s">
        <v>205</v>
      </c>
      <c r="AU140" s="264" t="s">
        <v>90</v>
      </c>
      <c r="AV140" s="13" t="s">
        <v>90</v>
      </c>
      <c r="AW140" s="13" t="s">
        <v>5</v>
      </c>
      <c r="AX140" s="13" t="s">
        <v>88</v>
      </c>
      <c r="AY140" s="264" t="s">
        <v>192</v>
      </c>
    </row>
    <row r="141" s="12" customFormat="1" ht="22.8" customHeight="1">
      <c r="A141" s="12"/>
      <c r="B141" s="216"/>
      <c r="C141" s="217"/>
      <c r="D141" s="218" t="s">
        <v>79</v>
      </c>
      <c r="E141" s="231" t="s">
        <v>266</v>
      </c>
      <c r="F141" s="231" t="s">
        <v>267</v>
      </c>
      <c r="G141" s="217"/>
      <c r="H141" s="217"/>
      <c r="I141" s="220"/>
      <c r="J141" s="220"/>
      <c r="K141" s="232">
        <f>BK141</f>
        <v>0</v>
      </c>
      <c r="L141" s="217"/>
      <c r="M141" s="222"/>
      <c r="N141" s="223"/>
      <c r="O141" s="224"/>
      <c r="P141" s="224"/>
      <c r="Q141" s="225">
        <f>SUM(Q142:Q143)</f>
        <v>0</v>
      </c>
      <c r="R141" s="225">
        <f>SUM(R142:R143)</f>
        <v>0</v>
      </c>
      <c r="S141" s="224"/>
      <c r="T141" s="226">
        <f>SUM(T142:T143)</f>
        <v>0</v>
      </c>
      <c r="U141" s="224"/>
      <c r="V141" s="226">
        <f>SUM(V142:V143)</f>
        <v>0</v>
      </c>
      <c r="W141" s="224"/>
      <c r="X141" s="227">
        <f>SUM(X142:X143)</f>
        <v>0</v>
      </c>
      <c r="Y141" s="12"/>
      <c r="Z141" s="12"/>
      <c r="AA141" s="12"/>
      <c r="AB141" s="12"/>
      <c r="AC141" s="12"/>
      <c r="AD141" s="12"/>
      <c r="AE141" s="12"/>
      <c r="AR141" s="228" t="s">
        <v>88</v>
      </c>
      <c r="AT141" s="229" t="s">
        <v>79</v>
      </c>
      <c r="AU141" s="229" t="s">
        <v>88</v>
      </c>
      <c r="AY141" s="228" t="s">
        <v>192</v>
      </c>
      <c r="BK141" s="230">
        <f>SUM(BK142:BK143)</f>
        <v>0</v>
      </c>
    </row>
    <row r="142" s="2" customFormat="1" ht="55.5" customHeight="1">
      <c r="A142" s="37"/>
      <c r="B142" s="38"/>
      <c r="C142" s="233" t="s">
        <v>199</v>
      </c>
      <c r="D142" s="233" t="s">
        <v>194</v>
      </c>
      <c r="E142" s="234" t="s">
        <v>596</v>
      </c>
      <c r="F142" s="235" t="s">
        <v>597</v>
      </c>
      <c r="G142" s="236" t="s">
        <v>271</v>
      </c>
      <c r="H142" s="237">
        <v>8.1539999999999999</v>
      </c>
      <c r="I142" s="238"/>
      <c r="J142" s="238"/>
      <c r="K142" s="239">
        <f>ROUND(P142*H142,2)</f>
        <v>0</v>
      </c>
      <c r="L142" s="235" t="s">
        <v>582</v>
      </c>
      <c r="M142" s="43"/>
      <c r="N142" s="240" t="s">
        <v>1</v>
      </c>
      <c r="O142" s="241" t="s">
        <v>43</v>
      </c>
      <c r="P142" s="242">
        <f>I142+J142</f>
        <v>0</v>
      </c>
      <c r="Q142" s="242">
        <f>ROUND(I142*H142,2)</f>
        <v>0</v>
      </c>
      <c r="R142" s="242">
        <f>ROUND(J142*H142,2)</f>
        <v>0</v>
      </c>
      <c r="S142" s="90"/>
      <c r="T142" s="243">
        <f>S142*H142</f>
        <v>0</v>
      </c>
      <c r="U142" s="243">
        <v>0</v>
      </c>
      <c r="V142" s="243">
        <f>U142*H142</f>
        <v>0</v>
      </c>
      <c r="W142" s="243">
        <v>0</v>
      </c>
      <c r="X142" s="244">
        <f>W142*H142</f>
        <v>0</v>
      </c>
      <c r="Y142" s="37"/>
      <c r="Z142" s="37"/>
      <c r="AA142" s="37"/>
      <c r="AB142" s="37"/>
      <c r="AC142" s="37"/>
      <c r="AD142" s="37"/>
      <c r="AE142" s="37"/>
      <c r="AR142" s="245" t="s">
        <v>199</v>
      </c>
      <c r="AT142" s="245" t="s">
        <v>194</v>
      </c>
      <c r="AU142" s="245" t="s">
        <v>90</v>
      </c>
      <c r="AY142" s="16" t="s">
        <v>192</v>
      </c>
      <c r="BE142" s="246">
        <f>IF(O142="základní",K142,0)</f>
        <v>0</v>
      </c>
      <c r="BF142" s="246">
        <f>IF(O142="snížená",K142,0)</f>
        <v>0</v>
      </c>
      <c r="BG142" s="246">
        <f>IF(O142="zákl. přenesená",K142,0)</f>
        <v>0</v>
      </c>
      <c r="BH142" s="246">
        <f>IF(O142="sníž. přenesená",K142,0)</f>
        <v>0</v>
      </c>
      <c r="BI142" s="246">
        <f>IF(O142="nulová",K142,0)</f>
        <v>0</v>
      </c>
      <c r="BJ142" s="16" t="s">
        <v>88</v>
      </c>
      <c r="BK142" s="246">
        <f>ROUND(P142*H142,2)</f>
        <v>0</v>
      </c>
      <c r="BL142" s="16" t="s">
        <v>199</v>
      </c>
      <c r="BM142" s="245" t="s">
        <v>888</v>
      </c>
    </row>
    <row r="143" s="2" customFormat="1">
      <c r="A143" s="37"/>
      <c r="B143" s="38"/>
      <c r="C143" s="39"/>
      <c r="D143" s="247" t="s">
        <v>201</v>
      </c>
      <c r="E143" s="39"/>
      <c r="F143" s="248" t="s">
        <v>599</v>
      </c>
      <c r="G143" s="39"/>
      <c r="H143" s="39"/>
      <c r="I143" s="249"/>
      <c r="J143" s="249"/>
      <c r="K143" s="39"/>
      <c r="L143" s="39"/>
      <c r="M143" s="43"/>
      <c r="N143" s="250"/>
      <c r="O143" s="251"/>
      <c r="P143" s="90"/>
      <c r="Q143" s="90"/>
      <c r="R143" s="90"/>
      <c r="S143" s="90"/>
      <c r="T143" s="90"/>
      <c r="U143" s="90"/>
      <c r="V143" s="90"/>
      <c r="W143" s="90"/>
      <c r="X143" s="91"/>
      <c r="Y143" s="37"/>
      <c r="Z143" s="37"/>
      <c r="AA143" s="37"/>
      <c r="AB143" s="37"/>
      <c r="AC143" s="37"/>
      <c r="AD143" s="37"/>
      <c r="AE143" s="37"/>
      <c r="AT143" s="16" t="s">
        <v>201</v>
      </c>
      <c r="AU143" s="16" t="s">
        <v>90</v>
      </c>
    </row>
    <row r="144" s="12" customFormat="1" ht="22.8" customHeight="1">
      <c r="A144" s="12"/>
      <c r="B144" s="216"/>
      <c r="C144" s="217"/>
      <c r="D144" s="218" t="s">
        <v>79</v>
      </c>
      <c r="E144" s="231" t="s">
        <v>428</v>
      </c>
      <c r="F144" s="231" t="s">
        <v>130</v>
      </c>
      <c r="G144" s="217"/>
      <c r="H144" s="217"/>
      <c r="I144" s="220"/>
      <c r="J144" s="220"/>
      <c r="K144" s="232">
        <f>BK144</f>
        <v>0</v>
      </c>
      <c r="L144" s="217"/>
      <c r="M144" s="222"/>
      <c r="N144" s="223"/>
      <c r="O144" s="224"/>
      <c r="P144" s="224"/>
      <c r="Q144" s="225">
        <f>SUM(Q145:Q147)</f>
        <v>0</v>
      </c>
      <c r="R144" s="225">
        <f>SUM(R145:R147)</f>
        <v>0</v>
      </c>
      <c r="S144" s="224"/>
      <c r="T144" s="226">
        <f>SUM(T145:T147)</f>
        <v>0</v>
      </c>
      <c r="U144" s="224"/>
      <c r="V144" s="226">
        <f>SUM(V145:V147)</f>
        <v>0</v>
      </c>
      <c r="W144" s="224"/>
      <c r="X144" s="227">
        <f>SUM(X145:X147)</f>
        <v>0</v>
      </c>
      <c r="Y144" s="12"/>
      <c r="Z144" s="12"/>
      <c r="AA144" s="12"/>
      <c r="AB144" s="12"/>
      <c r="AC144" s="12"/>
      <c r="AD144" s="12"/>
      <c r="AE144" s="12"/>
      <c r="AR144" s="228" t="s">
        <v>88</v>
      </c>
      <c r="AT144" s="229" t="s">
        <v>79</v>
      </c>
      <c r="AU144" s="229" t="s">
        <v>88</v>
      </c>
      <c r="AY144" s="228" t="s">
        <v>192</v>
      </c>
      <c r="BK144" s="230">
        <f>SUM(BK145:BK147)</f>
        <v>0</v>
      </c>
    </row>
    <row r="145" s="2" customFormat="1" ht="16.5" customHeight="1">
      <c r="A145" s="37"/>
      <c r="B145" s="38"/>
      <c r="C145" s="233" t="s">
        <v>227</v>
      </c>
      <c r="D145" s="233" t="s">
        <v>194</v>
      </c>
      <c r="E145" s="234" t="s">
        <v>312</v>
      </c>
      <c r="F145" s="235" t="s">
        <v>889</v>
      </c>
      <c r="G145" s="236" t="s">
        <v>314</v>
      </c>
      <c r="H145" s="237">
        <v>3</v>
      </c>
      <c r="I145" s="238"/>
      <c r="J145" s="238"/>
      <c r="K145" s="239">
        <f>ROUND(P145*H145,2)</f>
        <v>0</v>
      </c>
      <c r="L145" s="235" t="s">
        <v>1</v>
      </c>
      <c r="M145" s="43"/>
      <c r="N145" s="240" t="s">
        <v>1</v>
      </c>
      <c r="O145" s="241" t="s">
        <v>43</v>
      </c>
      <c r="P145" s="242">
        <f>I145+J145</f>
        <v>0</v>
      </c>
      <c r="Q145" s="242">
        <f>ROUND(I145*H145,2)</f>
        <v>0</v>
      </c>
      <c r="R145" s="242">
        <f>ROUND(J145*H145,2)</f>
        <v>0</v>
      </c>
      <c r="S145" s="90"/>
      <c r="T145" s="243">
        <f>S145*H145</f>
        <v>0</v>
      </c>
      <c r="U145" s="243">
        <v>0</v>
      </c>
      <c r="V145" s="243">
        <f>U145*H145</f>
        <v>0</v>
      </c>
      <c r="W145" s="243">
        <v>0</v>
      </c>
      <c r="X145" s="244">
        <f>W145*H145</f>
        <v>0</v>
      </c>
      <c r="Y145" s="37"/>
      <c r="Z145" s="37"/>
      <c r="AA145" s="37"/>
      <c r="AB145" s="37"/>
      <c r="AC145" s="37"/>
      <c r="AD145" s="37"/>
      <c r="AE145" s="37"/>
      <c r="AR145" s="245" t="s">
        <v>199</v>
      </c>
      <c r="AT145" s="245" t="s">
        <v>194</v>
      </c>
      <c r="AU145" s="245" t="s">
        <v>90</v>
      </c>
      <c r="AY145" s="16" t="s">
        <v>192</v>
      </c>
      <c r="BE145" s="246">
        <f>IF(O145="základní",K145,0)</f>
        <v>0</v>
      </c>
      <c r="BF145" s="246">
        <f>IF(O145="snížená",K145,0)</f>
        <v>0</v>
      </c>
      <c r="BG145" s="246">
        <f>IF(O145="zákl. přenesená",K145,0)</f>
        <v>0</v>
      </c>
      <c r="BH145" s="246">
        <f>IF(O145="sníž. přenesená",K145,0)</f>
        <v>0</v>
      </c>
      <c r="BI145" s="246">
        <f>IF(O145="nulová",K145,0)</f>
        <v>0</v>
      </c>
      <c r="BJ145" s="16" t="s">
        <v>88</v>
      </c>
      <c r="BK145" s="246">
        <f>ROUND(P145*H145,2)</f>
        <v>0</v>
      </c>
      <c r="BL145" s="16" t="s">
        <v>199</v>
      </c>
      <c r="BM145" s="245" t="s">
        <v>890</v>
      </c>
    </row>
    <row r="146" s="2" customFormat="1">
      <c r="A146" s="37"/>
      <c r="B146" s="38"/>
      <c r="C146" s="39"/>
      <c r="D146" s="252" t="s">
        <v>433</v>
      </c>
      <c r="E146" s="39"/>
      <c r="F146" s="253" t="s">
        <v>891</v>
      </c>
      <c r="G146" s="39"/>
      <c r="H146" s="39"/>
      <c r="I146" s="249"/>
      <c r="J146" s="249"/>
      <c r="K146" s="39"/>
      <c r="L146" s="39"/>
      <c r="M146" s="43"/>
      <c r="N146" s="250"/>
      <c r="O146" s="251"/>
      <c r="P146" s="90"/>
      <c r="Q146" s="90"/>
      <c r="R146" s="90"/>
      <c r="S146" s="90"/>
      <c r="T146" s="90"/>
      <c r="U146" s="90"/>
      <c r="V146" s="90"/>
      <c r="W146" s="90"/>
      <c r="X146" s="91"/>
      <c r="Y146" s="37"/>
      <c r="Z146" s="37"/>
      <c r="AA146" s="37"/>
      <c r="AB146" s="37"/>
      <c r="AC146" s="37"/>
      <c r="AD146" s="37"/>
      <c r="AE146" s="37"/>
      <c r="AT146" s="16" t="s">
        <v>433</v>
      </c>
      <c r="AU146" s="16" t="s">
        <v>90</v>
      </c>
    </row>
    <row r="147" s="2" customFormat="1" ht="16.5" customHeight="1">
      <c r="A147" s="37"/>
      <c r="B147" s="38"/>
      <c r="C147" s="233" t="s">
        <v>234</v>
      </c>
      <c r="D147" s="233" t="s">
        <v>194</v>
      </c>
      <c r="E147" s="234" t="s">
        <v>317</v>
      </c>
      <c r="F147" s="235" t="s">
        <v>892</v>
      </c>
      <c r="G147" s="236" t="s">
        <v>426</v>
      </c>
      <c r="H147" s="237">
        <v>1</v>
      </c>
      <c r="I147" s="238"/>
      <c r="J147" s="238"/>
      <c r="K147" s="239">
        <f>ROUND(P147*H147,2)</f>
        <v>0</v>
      </c>
      <c r="L147" s="235" t="s">
        <v>1</v>
      </c>
      <c r="M147" s="43"/>
      <c r="N147" s="297" t="s">
        <v>1</v>
      </c>
      <c r="O147" s="298" t="s">
        <v>43</v>
      </c>
      <c r="P147" s="299">
        <f>I147+J147</f>
        <v>0</v>
      </c>
      <c r="Q147" s="299">
        <f>ROUND(I147*H147,2)</f>
        <v>0</v>
      </c>
      <c r="R147" s="299">
        <f>ROUND(J147*H147,2)</f>
        <v>0</v>
      </c>
      <c r="S147" s="288"/>
      <c r="T147" s="300">
        <f>S147*H147</f>
        <v>0</v>
      </c>
      <c r="U147" s="300">
        <v>0</v>
      </c>
      <c r="V147" s="300">
        <f>U147*H147</f>
        <v>0</v>
      </c>
      <c r="W147" s="300">
        <v>0</v>
      </c>
      <c r="X147" s="301">
        <f>W147*H147</f>
        <v>0</v>
      </c>
      <c r="Y147" s="37"/>
      <c r="Z147" s="37"/>
      <c r="AA147" s="37"/>
      <c r="AB147" s="37"/>
      <c r="AC147" s="37"/>
      <c r="AD147" s="37"/>
      <c r="AE147" s="37"/>
      <c r="AR147" s="245" t="s">
        <v>199</v>
      </c>
      <c r="AT147" s="245" t="s">
        <v>194</v>
      </c>
      <c r="AU147" s="245" t="s">
        <v>90</v>
      </c>
      <c r="AY147" s="16" t="s">
        <v>192</v>
      </c>
      <c r="BE147" s="246">
        <f>IF(O147="základní",K147,0)</f>
        <v>0</v>
      </c>
      <c r="BF147" s="246">
        <f>IF(O147="snížená",K147,0)</f>
        <v>0</v>
      </c>
      <c r="BG147" s="246">
        <f>IF(O147="zákl. přenesená",K147,0)</f>
        <v>0</v>
      </c>
      <c r="BH147" s="246">
        <f>IF(O147="sníž. přenesená",K147,0)</f>
        <v>0</v>
      </c>
      <c r="BI147" s="246">
        <f>IF(O147="nulová",K147,0)</f>
        <v>0</v>
      </c>
      <c r="BJ147" s="16" t="s">
        <v>88</v>
      </c>
      <c r="BK147" s="246">
        <f>ROUND(P147*H147,2)</f>
        <v>0</v>
      </c>
      <c r="BL147" s="16" t="s">
        <v>199</v>
      </c>
      <c r="BM147" s="245" t="s">
        <v>893</v>
      </c>
    </row>
    <row r="148" s="2" customFormat="1" ht="6.96" customHeight="1">
      <c r="A148" s="37"/>
      <c r="B148" s="65"/>
      <c r="C148" s="66"/>
      <c r="D148" s="66"/>
      <c r="E148" s="66"/>
      <c r="F148" s="66"/>
      <c r="G148" s="66"/>
      <c r="H148" s="66"/>
      <c r="I148" s="66"/>
      <c r="J148" s="66"/>
      <c r="K148" s="66"/>
      <c r="L148" s="66"/>
      <c r="M148" s="43"/>
      <c r="N148" s="37"/>
      <c r="P148" s="37"/>
      <c r="Q148" s="37"/>
      <c r="R148" s="37"/>
      <c r="S148" s="37"/>
      <c r="T148" s="37"/>
      <c r="U148" s="37"/>
      <c r="V148" s="37"/>
      <c r="W148" s="37"/>
      <c r="X148" s="37"/>
      <c r="Y148" s="37"/>
      <c r="Z148" s="37"/>
      <c r="AA148" s="37"/>
      <c r="AB148" s="37"/>
      <c r="AC148" s="37"/>
      <c r="AD148" s="37"/>
      <c r="AE148" s="37"/>
    </row>
  </sheetData>
  <sheetProtection sheet="1" autoFilter="0" formatColumns="0" formatRows="0" objects="1" scenarios="1" spinCount="100000" saltValue="9KUpI6ksTeifFhn80zvwIURWpXUQvIO3L2jQxWAf53yBIhFLYdlLNaOQHFYwHZo5PmMlMT5kDwRFAnZA4U5b8A==" hashValue="1yLiD5HwyxXVfec4PL8CYetNv8tJQyv7xf92V2AlDsmyLclY/ynPX1JJs4jLw+GLUox60JiZ8lz4PDRE778sMA==" algorithmName="SHA-512" password="CC35"/>
  <autoFilter ref="C124:L147"/>
  <mergeCells count="12">
    <mergeCell ref="E7:H7"/>
    <mergeCell ref="E9:H9"/>
    <mergeCell ref="E11:H11"/>
    <mergeCell ref="E20:H20"/>
    <mergeCell ref="E29:H29"/>
    <mergeCell ref="E85:H85"/>
    <mergeCell ref="E87:H87"/>
    <mergeCell ref="E89:H89"/>
    <mergeCell ref="E113:H113"/>
    <mergeCell ref="E115:H115"/>
    <mergeCell ref="E117:H117"/>
    <mergeCell ref="M2:Z2"/>
  </mergeCells>
  <hyperlinks>
    <hyperlink ref="F129" r:id="rId1" display="https://podminky.urs.cz/item/CS_URS_2025_01/131251100"/>
    <hyperlink ref="F134" r:id="rId2" display="https://podminky.urs.cz/item/CS_URS_2025_01/271532212"/>
    <hyperlink ref="F139" r:id="rId3" display="https://podminky.urs.cz/item/CS_URS_2025_01/275313811"/>
    <hyperlink ref="F143" r:id="rId4" display="https://podminky.urs.cz/item/CS_URS_2025_01/998011001"/>
  </hyperlinks>
  <pageMargins left="0.39375" right="0.39375" top="0.39375" bottom="0.39375" header="0" footer="0"/>
  <pageSetup paperSize="9" orientation="portrait" blackAndWhite="1" fitToHeight="100"/>
  <headerFooter>
    <oddFooter>&amp;CStrana &amp;P z &amp;N</oddFooter>
  </headerFooter>
  <drawing r:id="rId5"/>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143</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894</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895</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ROUND(K123,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ROUND((SUM(BE123:BE161)),  2)</f>
        <v>0</v>
      </c>
      <c r="G37" s="37"/>
      <c r="H37" s="37"/>
      <c r="I37" s="169">
        <v>0.20999999999999999</v>
      </c>
      <c r="J37" s="37"/>
      <c r="K37" s="164">
        <f>ROUND(((SUM(BE123:BE161))*I37),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ROUND((SUM(BF123:BF161)),  2)</f>
        <v>0</v>
      </c>
      <c r="G38" s="37"/>
      <c r="H38" s="37"/>
      <c r="I38" s="169">
        <v>0.12</v>
      </c>
      <c r="J38" s="37"/>
      <c r="K38" s="164">
        <f>ROUND(((SUM(BF123:BF161))*I38),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ROUND((SUM(BG123:BG161)),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ROUND((SUM(BH123:BH161)),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ROUND((SUM(BI123:BI161)),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894</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16.05 - Trávníky</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Q123</f>
        <v>0</v>
      </c>
      <c r="J98" s="109">
        <f>R123</f>
        <v>0</v>
      </c>
      <c r="K98" s="109">
        <f>K123</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Q124</f>
        <v>0</v>
      </c>
      <c r="J99" s="197">
        <f>R124</f>
        <v>0</v>
      </c>
      <c r="K99" s="197">
        <f>K124</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Q125</f>
        <v>0</v>
      </c>
      <c r="J100" s="202">
        <f>R125</f>
        <v>0</v>
      </c>
      <c r="K100" s="202">
        <f>K125</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167</v>
      </c>
      <c r="E101" s="201"/>
      <c r="F101" s="201"/>
      <c r="G101" s="201"/>
      <c r="H101" s="201"/>
      <c r="I101" s="202">
        <f>Q159</f>
        <v>0</v>
      </c>
      <c r="J101" s="202">
        <f>R159</f>
        <v>0</v>
      </c>
      <c r="K101" s="202">
        <f>K159</f>
        <v>0</v>
      </c>
      <c r="L101" s="135"/>
      <c r="M101" s="203"/>
      <c r="S101" s="10"/>
      <c r="T101" s="10"/>
      <c r="U101" s="10"/>
      <c r="V101" s="10"/>
      <c r="W101" s="10"/>
      <c r="X101" s="10"/>
      <c r="Y101" s="10"/>
      <c r="Z101" s="10"/>
      <c r="AA101" s="10"/>
      <c r="AB101" s="10"/>
      <c r="AC101" s="10"/>
      <c r="AD101" s="10"/>
      <c r="AE101" s="10"/>
    </row>
    <row r="102" s="2" customFormat="1" ht="21.84" customHeight="1">
      <c r="A102" s="37"/>
      <c r="B102" s="38"/>
      <c r="C102" s="39"/>
      <c r="D102" s="39"/>
      <c r="E102" s="39"/>
      <c r="F102" s="39"/>
      <c r="G102" s="39"/>
      <c r="H102" s="39"/>
      <c r="I102" s="39"/>
      <c r="J102" s="39"/>
      <c r="K102" s="39"/>
      <c r="L102" s="39"/>
      <c r="M102" s="62"/>
      <c r="S102" s="37"/>
      <c r="T102" s="37"/>
      <c r="U102" s="37"/>
      <c r="V102" s="37"/>
      <c r="W102" s="37"/>
      <c r="X102" s="37"/>
      <c r="Y102" s="37"/>
      <c r="Z102" s="37"/>
      <c r="AA102" s="37"/>
      <c r="AB102" s="37"/>
      <c r="AC102" s="37"/>
      <c r="AD102" s="37"/>
      <c r="AE102" s="37"/>
    </row>
    <row r="103" s="2" customFormat="1" ht="6.96" customHeight="1">
      <c r="A103" s="37"/>
      <c r="B103" s="65"/>
      <c r="C103" s="66"/>
      <c r="D103" s="66"/>
      <c r="E103" s="66"/>
      <c r="F103" s="66"/>
      <c r="G103" s="66"/>
      <c r="H103" s="66"/>
      <c r="I103" s="66"/>
      <c r="J103" s="66"/>
      <c r="K103" s="66"/>
      <c r="L103" s="66"/>
      <c r="M103" s="62"/>
      <c r="S103" s="37"/>
      <c r="T103" s="37"/>
      <c r="U103" s="37"/>
      <c r="V103" s="37"/>
      <c r="W103" s="37"/>
      <c r="X103" s="37"/>
      <c r="Y103" s="37"/>
      <c r="Z103" s="37"/>
      <c r="AA103" s="37"/>
      <c r="AB103" s="37"/>
      <c r="AC103" s="37"/>
      <c r="AD103" s="37"/>
      <c r="AE103" s="37"/>
    </row>
    <row r="107" s="2" customFormat="1" ht="6.96" customHeight="1">
      <c r="A107" s="37"/>
      <c r="B107" s="67"/>
      <c r="C107" s="68"/>
      <c r="D107" s="68"/>
      <c r="E107" s="68"/>
      <c r="F107" s="68"/>
      <c r="G107" s="68"/>
      <c r="H107" s="68"/>
      <c r="I107" s="68"/>
      <c r="J107" s="68"/>
      <c r="K107" s="68"/>
      <c r="L107" s="68"/>
      <c r="M107" s="62"/>
      <c r="S107" s="37"/>
      <c r="T107" s="37"/>
      <c r="U107" s="37"/>
      <c r="V107" s="37"/>
      <c r="W107" s="37"/>
      <c r="X107" s="37"/>
      <c r="Y107" s="37"/>
      <c r="Z107" s="37"/>
      <c r="AA107" s="37"/>
      <c r="AB107" s="37"/>
      <c r="AC107" s="37"/>
      <c r="AD107" s="37"/>
      <c r="AE107" s="37"/>
    </row>
    <row r="108" s="2" customFormat="1" ht="24.96" customHeight="1">
      <c r="A108" s="37"/>
      <c r="B108" s="38"/>
      <c r="C108" s="22" t="s">
        <v>173</v>
      </c>
      <c r="D108" s="39"/>
      <c r="E108" s="39"/>
      <c r="F108" s="39"/>
      <c r="G108" s="39"/>
      <c r="H108" s="39"/>
      <c r="I108" s="39"/>
      <c r="J108" s="39"/>
      <c r="K108" s="39"/>
      <c r="L108" s="39"/>
      <c r="M108" s="62"/>
      <c r="S108" s="37"/>
      <c r="T108" s="37"/>
      <c r="U108" s="37"/>
      <c r="V108" s="37"/>
      <c r="W108" s="37"/>
      <c r="X108" s="37"/>
      <c r="Y108" s="37"/>
      <c r="Z108" s="37"/>
      <c r="AA108" s="37"/>
      <c r="AB108" s="37"/>
      <c r="AC108" s="37"/>
      <c r="AD108" s="37"/>
      <c r="AE108" s="37"/>
    </row>
    <row r="109" s="2" customFormat="1" ht="6.96" customHeight="1">
      <c r="A109" s="37"/>
      <c r="B109" s="38"/>
      <c r="C109" s="39"/>
      <c r="D109" s="39"/>
      <c r="E109" s="39"/>
      <c r="F109" s="39"/>
      <c r="G109" s="39"/>
      <c r="H109" s="39"/>
      <c r="I109" s="39"/>
      <c r="J109" s="39"/>
      <c r="K109" s="39"/>
      <c r="L109" s="39"/>
      <c r="M109" s="62"/>
      <c r="S109" s="37"/>
      <c r="T109" s="37"/>
      <c r="U109" s="37"/>
      <c r="V109" s="37"/>
      <c r="W109" s="37"/>
      <c r="X109" s="37"/>
      <c r="Y109" s="37"/>
      <c r="Z109" s="37"/>
      <c r="AA109" s="37"/>
      <c r="AB109" s="37"/>
      <c r="AC109" s="37"/>
      <c r="AD109" s="37"/>
      <c r="AE109" s="37"/>
    </row>
    <row r="110" s="2" customFormat="1" ht="12" customHeight="1">
      <c r="A110" s="37"/>
      <c r="B110" s="38"/>
      <c r="C110" s="31" t="s">
        <v>17</v>
      </c>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26.25" customHeight="1">
      <c r="A111" s="37"/>
      <c r="B111" s="38"/>
      <c r="C111" s="39"/>
      <c r="D111" s="39"/>
      <c r="E111" s="188" t="str">
        <f>E7</f>
        <v>MŠ Sluníčko - projekt úpravy zahrady pro děti s poruchou autistického spektra</v>
      </c>
      <c r="F111" s="31"/>
      <c r="G111" s="31"/>
      <c r="H111" s="31"/>
      <c r="I111" s="39"/>
      <c r="J111" s="39"/>
      <c r="K111" s="39"/>
      <c r="L111" s="39"/>
      <c r="M111" s="62"/>
      <c r="S111" s="37"/>
      <c r="T111" s="37"/>
      <c r="U111" s="37"/>
      <c r="V111" s="37"/>
      <c r="W111" s="37"/>
      <c r="X111" s="37"/>
      <c r="Y111" s="37"/>
      <c r="Z111" s="37"/>
      <c r="AA111" s="37"/>
      <c r="AB111" s="37"/>
      <c r="AC111" s="37"/>
      <c r="AD111" s="37"/>
      <c r="AE111" s="37"/>
    </row>
    <row r="112" s="1" customFormat="1" ht="12" customHeight="1">
      <c r="B112" s="20"/>
      <c r="C112" s="31" t="s">
        <v>151</v>
      </c>
      <c r="D112" s="21"/>
      <c r="E112" s="21"/>
      <c r="F112" s="21"/>
      <c r="G112" s="21"/>
      <c r="H112" s="21"/>
      <c r="I112" s="21"/>
      <c r="J112" s="21"/>
      <c r="K112" s="21"/>
      <c r="L112" s="21"/>
      <c r="M112" s="19"/>
    </row>
    <row r="113" s="2" customFormat="1" ht="16.5" customHeight="1">
      <c r="A113" s="37"/>
      <c r="B113" s="38"/>
      <c r="C113" s="39"/>
      <c r="D113" s="39"/>
      <c r="E113" s="188" t="s">
        <v>894</v>
      </c>
      <c r="F113" s="39"/>
      <c r="G113" s="39"/>
      <c r="H113" s="39"/>
      <c r="I113" s="39"/>
      <c r="J113" s="39"/>
      <c r="K113" s="39"/>
      <c r="L113" s="39"/>
      <c r="M113" s="62"/>
      <c r="S113" s="37"/>
      <c r="T113" s="37"/>
      <c r="U113" s="37"/>
      <c r="V113" s="37"/>
      <c r="W113" s="37"/>
      <c r="X113" s="37"/>
      <c r="Y113" s="37"/>
      <c r="Z113" s="37"/>
      <c r="AA113" s="37"/>
      <c r="AB113" s="37"/>
      <c r="AC113" s="37"/>
      <c r="AD113" s="37"/>
      <c r="AE113" s="37"/>
    </row>
    <row r="114" s="2" customFormat="1" ht="12" customHeight="1">
      <c r="A114" s="37"/>
      <c r="B114" s="38"/>
      <c r="C114" s="31" t="s">
        <v>441</v>
      </c>
      <c r="D114" s="39"/>
      <c r="E114" s="39"/>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6.5" customHeight="1">
      <c r="A115" s="37"/>
      <c r="B115" s="38"/>
      <c r="C115" s="39"/>
      <c r="D115" s="39"/>
      <c r="E115" s="75" t="str">
        <f>E11</f>
        <v>16.05 - Trávníky</v>
      </c>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6.96" customHeight="1">
      <c r="A116" s="37"/>
      <c r="B116" s="38"/>
      <c r="C116" s="39"/>
      <c r="D116" s="39"/>
      <c r="E116" s="39"/>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12" customHeight="1">
      <c r="A117" s="37"/>
      <c r="B117" s="38"/>
      <c r="C117" s="31" t="s">
        <v>21</v>
      </c>
      <c r="D117" s="39"/>
      <c r="E117" s="39"/>
      <c r="F117" s="26" t="str">
        <f>F14</f>
        <v>Roudnice nad Labem</v>
      </c>
      <c r="G117" s="39"/>
      <c r="H117" s="39"/>
      <c r="I117" s="31" t="s">
        <v>23</v>
      </c>
      <c r="J117" s="78" t="str">
        <f>IF(J14="","",J14)</f>
        <v>28. 8. 2024</v>
      </c>
      <c r="K117" s="39"/>
      <c r="L117" s="39"/>
      <c r="M117" s="62"/>
      <c r="S117" s="37"/>
      <c r="T117" s="37"/>
      <c r="U117" s="37"/>
      <c r="V117" s="37"/>
      <c r="W117" s="37"/>
      <c r="X117" s="37"/>
      <c r="Y117" s="37"/>
      <c r="Z117" s="37"/>
      <c r="AA117" s="37"/>
      <c r="AB117" s="37"/>
      <c r="AC117" s="37"/>
      <c r="AD117" s="37"/>
      <c r="AE117" s="37"/>
    </row>
    <row r="118" s="2" customFormat="1" ht="6.96" customHeight="1">
      <c r="A118" s="37"/>
      <c r="B118" s="38"/>
      <c r="C118" s="39"/>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25.65" customHeight="1">
      <c r="A119" s="37"/>
      <c r="B119" s="38"/>
      <c r="C119" s="31" t="s">
        <v>25</v>
      </c>
      <c r="D119" s="39"/>
      <c r="E119" s="39"/>
      <c r="F119" s="26" t="str">
        <f>E17</f>
        <v>MŠ Sluníčko</v>
      </c>
      <c r="G119" s="39"/>
      <c r="H119" s="39"/>
      <c r="I119" s="31" t="s">
        <v>32</v>
      </c>
      <c r="J119" s="35" t="str">
        <f>E23</f>
        <v>Ing. Tomáš Prinz, DiS.</v>
      </c>
      <c r="K119" s="39"/>
      <c r="L119" s="39"/>
      <c r="M119" s="62"/>
      <c r="S119" s="37"/>
      <c r="T119" s="37"/>
      <c r="U119" s="37"/>
      <c r="V119" s="37"/>
      <c r="W119" s="37"/>
      <c r="X119" s="37"/>
      <c r="Y119" s="37"/>
      <c r="Z119" s="37"/>
      <c r="AA119" s="37"/>
      <c r="AB119" s="37"/>
      <c r="AC119" s="37"/>
      <c r="AD119" s="37"/>
      <c r="AE119" s="37"/>
    </row>
    <row r="120" s="2" customFormat="1" ht="15.15" customHeight="1">
      <c r="A120" s="37"/>
      <c r="B120" s="38"/>
      <c r="C120" s="31" t="s">
        <v>30</v>
      </c>
      <c r="D120" s="39"/>
      <c r="E120" s="39"/>
      <c r="F120" s="26" t="str">
        <f>IF(E20="","",E20)</f>
        <v>Vyplň údaj</v>
      </c>
      <c r="G120" s="39"/>
      <c r="H120" s="39"/>
      <c r="I120" s="31" t="s">
        <v>35</v>
      </c>
      <c r="J120" s="35" t="str">
        <f>E26</f>
        <v xml:space="preserve"> </v>
      </c>
      <c r="K120" s="39"/>
      <c r="L120" s="39"/>
      <c r="M120" s="62"/>
      <c r="S120" s="37"/>
      <c r="T120" s="37"/>
      <c r="U120" s="37"/>
      <c r="V120" s="37"/>
      <c r="W120" s="37"/>
      <c r="X120" s="37"/>
      <c r="Y120" s="37"/>
      <c r="Z120" s="37"/>
      <c r="AA120" s="37"/>
      <c r="AB120" s="37"/>
      <c r="AC120" s="37"/>
      <c r="AD120" s="37"/>
      <c r="AE120" s="37"/>
    </row>
    <row r="121" s="2" customFormat="1" ht="10.32" customHeight="1">
      <c r="A121" s="37"/>
      <c r="B121" s="38"/>
      <c r="C121" s="39"/>
      <c r="D121" s="39"/>
      <c r="E121" s="39"/>
      <c r="F121" s="39"/>
      <c r="G121" s="39"/>
      <c r="H121" s="39"/>
      <c r="I121" s="39"/>
      <c r="J121" s="39"/>
      <c r="K121" s="39"/>
      <c r="L121" s="39"/>
      <c r="M121" s="62"/>
      <c r="S121" s="37"/>
      <c r="T121" s="37"/>
      <c r="U121" s="37"/>
      <c r="V121" s="37"/>
      <c r="W121" s="37"/>
      <c r="X121" s="37"/>
      <c r="Y121" s="37"/>
      <c r="Z121" s="37"/>
      <c r="AA121" s="37"/>
      <c r="AB121" s="37"/>
      <c r="AC121" s="37"/>
      <c r="AD121" s="37"/>
      <c r="AE121" s="37"/>
    </row>
    <row r="122" s="11" customFormat="1" ht="29.28" customHeight="1">
      <c r="A122" s="204"/>
      <c r="B122" s="205"/>
      <c r="C122" s="206" t="s">
        <v>174</v>
      </c>
      <c r="D122" s="207" t="s">
        <v>63</v>
      </c>
      <c r="E122" s="207" t="s">
        <v>59</v>
      </c>
      <c r="F122" s="207" t="s">
        <v>60</v>
      </c>
      <c r="G122" s="207" t="s">
        <v>175</v>
      </c>
      <c r="H122" s="207" t="s">
        <v>176</v>
      </c>
      <c r="I122" s="207" t="s">
        <v>177</v>
      </c>
      <c r="J122" s="207" t="s">
        <v>178</v>
      </c>
      <c r="K122" s="207" t="s">
        <v>160</v>
      </c>
      <c r="L122" s="208" t="s">
        <v>179</v>
      </c>
      <c r="M122" s="209"/>
      <c r="N122" s="99" t="s">
        <v>1</v>
      </c>
      <c r="O122" s="100" t="s">
        <v>42</v>
      </c>
      <c r="P122" s="100" t="s">
        <v>180</v>
      </c>
      <c r="Q122" s="100" t="s">
        <v>181</v>
      </c>
      <c r="R122" s="100" t="s">
        <v>182</v>
      </c>
      <c r="S122" s="100" t="s">
        <v>183</v>
      </c>
      <c r="T122" s="100" t="s">
        <v>184</v>
      </c>
      <c r="U122" s="100" t="s">
        <v>185</v>
      </c>
      <c r="V122" s="100" t="s">
        <v>186</v>
      </c>
      <c r="W122" s="100" t="s">
        <v>187</v>
      </c>
      <c r="X122" s="101" t="s">
        <v>188</v>
      </c>
      <c r="Y122" s="204"/>
      <c r="Z122" s="204"/>
      <c r="AA122" s="204"/>
      <c r="AB122" s="204"/>
      <c r="AC122" s="204"/>
      <c r="AD122" s="204"/>
      <c r="AE122" s="204"/>
    </row>
    <row r="123" s="2" customFormat="1" ht="22.8" customHeight="1">
      <c r="A123" s="37"/>
      <c r="B123" s="38"/>
      <c r="C123" s="106" t="s">
        <v>189</v>
      </c>
      <c r="D123" s="39"/>
      <c r="E123" s="39"/>
      <c r="F123" s="39"/>
      <c r="G123" s="39"/>
      <c r="H123" s="39"/>
      <c r="I123" s="39"/>
      <c r="J123" s="39"/>
      <c r="K123" s="210">
        <f>BK123</f>
        <v>0</v>
      </c>
      <c r="L123" s="39"/>
      <c r="M123" s="43"/>
      <c r="N123" s="102"/>
      <c r="O123" s="211"/>
      <c r="P123" s="103"/>
      <c r="Q123" s="212">
        <f>Q124</f>
        <v>0</v>
      </c>
      <c r="R123" s="212">
        <f>R124</f>
        <v>0</v>
      </c>
      <c r="S123" s="103"/>
      <c r="T123" s="213">
        <f>T124</f>
        <v>0</v>
      </c>
      <c r="U123" s="103"/>
      <c r="V123" s="213">
        <f>V124</f>
        <v>3.5237000000000003</v>
      </c>
      <c r="W123" s="103"/>
      <c r="X123" s="214">
        <f>X124</f>
        <v>0</v>
      </c>
      <c r="Y123" s="37"/>
      <c r="Z123" s="37"/>
      <c r="AA123" s="37"/>
      <c r="AB123" s="37"/>
      <c r="AC123" s="37"/>
      <c r="AD123" s="37"/>
      <c r="AE123" s="37"/>
      <c r="AT123" s="16" t="s">
        <v>79</v>
      </c>
      <c r="AU123" s="16" t="s">
        <v>162</v>
      </c>
      <c r="BK123" s="215">
        <f>BK124</f>
        <v>0</v>
      </c>
    </row>
    <row r="124" s="12" customFormat="1" ht="25.92" customHeight="1">
      <c r="A124" s="12"/>
      <c r="B124" s="216"/>
      <c r="C124" s="217"/>
      <c r="D124" s="218" t="s">
        <v>79</v>
      </c>
      <c r="E124" s="219" t="s">
        <v>190</v>
      </c>
      <c r="F124" s="219" t="s">
        <v>191</v>
      </c>
      <c r="G124" s="217"/>
      <c r="H124" s="217"/>
      <c r="I124" s="220"/>
      <c r="J124" s="220"/>
      <c r="K124" s="221">
        <f>BK124</f>
        <v>0</v>
      </c>
      <c r="L124" s="217"/>
      <c r="M124" s="222"/>
      <c r="N124" s="223"/>
      <c r="O124" s="224"/>
      <c r="P124" s="224"/>
      <c r="Q124" s="225">
        <f>Q125+Q159</f>
        <v>0</v>
      </c>
      <c r="R124" s="225">
        <f>R125+R159</f>
        <v>0</v>
      </c>
      <c r="S124" s="224"/>
      <c r="T124" s="226">
        <f>T125+T159</f>
        <v>0</v>
      </c>
      <c r="U124" s="224"/>
      <c r="V124" s="226">
        <f>V125+V159</f>
        <v>3.5237000000000003</v>
      </c>
      <c r="W124" s="224"/>
      <c r="X124" s="227">
        <f>X125+X159</f>
        <v>0</v>
      </c>
      <c r="Y124" s="12"/>
      <c r="Z124" s="12"/>
      <c r="AA124" s="12"/>
      <c r="AB124" s="12"/>
      <c r="AC124" s="12"/>
      <c r="AD124" s="12"/>
      <c r="AE124" s="12"/>
      <c r="AR124" s="228" t="s">
        <v>88</v>
      </c>
      <c r="AT124" s="229" t="s">
        <v>79</v>
      </c>
      <c r="AU124" s="229" t="s">
        <v>80</v>
      </c>
      <c r="AY124" s="228" t="s">
        <v>192</v>
      </c>
      <c r="BK124" s="230">
        <f>BK125+BK159</f>
        <v>0</v>
      </c>
    </row>
    <row r="125" s="12" customFormat="1" ht="22.8" customHeight="1">
      <c r="A125" s="12"/>
      <c r="B125" s="216"/>
      <c r="C125" s="217"/>
      <c r="D125" s="218" t="s">
        <v>79</v>
      </c>
      <c r="E125" s="231" t="s">
        <v>88</v>
      </c>
      <c r="F125" s="231" t="s">
        <v>193</v>
      </c>
      <c r="G125" s="217"/>
      <c r="H125" s="217"/>
      <c r="I125" s="220"/>
      <c r="J125" s="220"/>
      <c r="K125" s="232">
        <f>BK125</f>
        <v>0</v>
      </c>
      <c r="L125" s="217"/>
      <c r="M125" s="222"/>
      <c r="N125" s="223"/>
      <c r="O125" s="224"/>
      <c r="P125" s="224"/>
      <c r="Q125" s="225">
        <f>SUM(Q126:Q158)</f>
        <v>0</v>
      </c>
      <c r="R125" s="225">
        <f>SUM(R126:R158)</f>
        <v>0</v>
      </c>
      <c r="S125" s="224"/>
      <c r="T125" s="226">
        <f>SUM(T126:T158)</f>
        <v>0</v>
      </c>
      <c r="U125" s="224"/>
      <c r="V125" s="226">
        <f>SUM(V126:V158)</f>
        <v>3.5237000000000003</v>
      </c>
      <c r="W125" s="224"/>
      <c r="X125" s="227">
        <f>SUM(X126:X158)</f>
        <v>0</v>
      </c>
      <c r="Y125" s="12"/>
      <c r="Z125" s="12"/>
      <c r="AA125" s="12"/>
      <c r="AB125" s="12"/>
      <c r="AC125" s="12"/>
      <c r="AD125" s="12"/>
      <c r="AE125" s="12"/>
      <c r="AR125" s="228" t="s">
        <v>88</v>
      </c>
      <c r="AT125" s="229" t="s">
        <v>79</v>
      </c>
      <c r="AU125" s="229" t="s">
        <v>88</v>
      </c>
      <c r="AY125" s="228" t="s">
        <v>192</v>
      </c>
      <c r="BK125" s="230">
        <f>SUM(BK126:BK158)</f>
        <v>0</v>
      </c>
    </row>
    <row r="126" s="2" customFormat="1" ht="44.25" customHeight="1">
      <c r="A126" s="37"/>
      <c r="B126" s="38"/>
      <c r="C126" s="233" t="s">
        <v>88</v>
      </c>
      <c r="D126" s="233" t="s">
        <v>194</v>
      </c>
      <c r="E126" s="234" t="s">
        <v>896</v>
      </c>
      <c r="F126" s="235" t="s">
        <v>897</v>
      </c>
      <c r="G126" s="236" t="s">
        <v>237</v>
      </c>
      <c r="H126" s="237">
        <v>167</v>
      </c>
      <c r="I126" s="238"/>
      <c r="J126" s="238"/>
      <c r="K126" s="239">
        <f>ROUND(P126*H126,2)</f>
        <v>0</v>
      </c>
      <c r="L126" s="235" t="s">
        <v>582</v>
      </c>
      <c r="M126" s="43"/>
      <c r="N126" s="240" t="s">
        <v>1</v>
      </c>
      <c r="O126" s="241" t="s">
        <v>43</v>
      </c>
      <c r="P126" s="242">
        <f>I126+J126</f>
        <v>0</v>
      </c>
      <c r="Q126" s="242">
        <f>ROUND(I126*H126,2)</f>
        <v>0</v>
      </c>
      <c r="R126" s="242">
        <f>ROUND(J126*H126,2)</f>
        <v>0</v>
      </c>
      <c r="S126" s="90"/>
      <c r="T126" s="243">
        <f>S126*H126</f>
        <v>0</v>
      </c>
      <c r="U126" s="243">
        <v>8.0000000000000007E-05</v>
      </c>
      <c r="V126" s="243">
        <f>U126*H126</f>
        <v>0.01336</v>
      </c>
      <c r="W126" s="243">
        <v>0</v>
      </c>
      <c r="X126" s="244">
        <f>W126*H126</f>
        <v>0</v>
      </c>
      <c r="Y126" s="37"/>
      <c r="Z126" s="37"/>
      <c r="AA126" s="37"/>
      <c r="AB126" s="37"/>
      <c r="AC126" s="37"/>
      <c r="AD126" s="37"/>
      <c r="AE126" s="37"/>
      <c r="AR126" s="245" t="s">
        <v>199</v>
      </c>
      <c r="AT126" s="245" t="s">
        <v>194</v>
      </c>
      <c r="AU126" s="245" t="s">
        <v>90</v>
      </c>
      <c r="AY126" s="16" t="s">
        <v>192</v>
      </c>
      <c r="BE126" s="246">
        <f>IF(O126="základní",K126,0)</f>
        <v>0</v>
      </c>
      <c r="BF126" s="246">
        <f>IF(O126="snížená",K126,0)</f>
        <v>0</v>
      </c>
      <c r="BG126" s="246">
        <f>IF(O126="zákl. přenesená",K126,0)</f>
        <v>0</v>
      </c>
      <c r="BH126" s="246">
        <f>IF(O126="sníž. přenesená",K126,0)</f>
        <v>0</v>
      </c>
      <c r="BI126" s="246">
        <f>IF(O126="nulová",K126,0)</f>
        <v>0</v>
      </c>
      <c r="BJ126" s="16" t="s">
        <v>88</v>
      </c>
      <c r="BK126" s="246">
        <f>ROUND(P126*H126,2)</f>
        <v>0</v>
      </c>
      <c r="BL126" s="16" t="s">
        <v>199</v>
      </c>
      <c r="BM126" s="245" t="s">
        <v>898</v>
      </c>
    </row>
    <row r="127" s="2" customFormat="1">
      <c r="A127" s="37"/>
      <c r="B127" s="38"/>
      <c r="C127" s="39"/>
      <c r="D127" s="247" t="s">
        <v>201</v>
      </c>
      <c r="E127" s="39"/>
      <c r="F127" s="248" t="s">
        <v>899</v>
      </c>
      <c r="G127" s="39"/>
      <c r="H127" s="39"/>
      <c r="I127" s="249"/>
      <c r="J127" s="249"/>
      <c r="K127" s="39"/>
      <c r="L127" s="39"/>
      <c r="M127" s="43"/>
      <c r="N127" s="250"/>
      <c r="O127" s="251"/>
      <c r="P127" s="90"/>
      <c r="Q127" s="90"/>
      <c r="R127" s="90"/>
      <c r="S127" s="90"/>
      <c r="T127" s="90"/>
      <c r="U127" s="90"/>
      <c r="V127" s="90"/>
      <c r="W127" s="90"/>
      <c r="X127" s="91"/>
      <c r="Y127" s="37"/>
      <c r="Z127" s="37"/>
      <c r="AA127" s="37"/>
      <c r="AB127" s="37"/>
      <c r="AC127" s="37"/>
      <c r="AD127" s="37"/>
      <c r="AE127" s="37"/>
      <c r="AT127" s="16" t="s">
        <v>201</v>
      </c>
      <c r="AU127" s="16" t="s">
        <v>90</v>
      </c>
    </row>
    <row r="128" s="2" customFormat="1" ht="24.15" customHeight="1">
      <c r="A128" s="37"/>
      <c r="B128" s="38"/>
      <c r="C128" s="276" t="s">
        <v>90</v>
      </c>
      <c r="D128" s="276" t="s">
        <v>261</v>
      </c>
      <c r="E128" s="277" t="s">
        <v>900</v>
      </c>
      <c r="F128" s="278" t="s">
        <v>901</v>
      </c>
      <c r="G128" s="279" t="s">
        <v>237</v>
      </c>
      <c r="H128" s="280">
        <v>175.34999999999999</v>
      </c>
      <c r="I128" s="281"/>
      <c r="J128" s="282"/>
      <c r="K128" s="283">
        <f>ROUND(P128*H128,2)</f>
        <v>0</v>
      </c>
      <c r="L128" s="278" t="s">
        <v>582</v>
      </c>
      <c r="M128" s="284"/>
      <c r="N128" s="285" t="s">
        <v>1</v>
      </c>
      <c r="O128" s="241" t="s">
        <v>43</v>
      </c>
      <c r="P128" s="242">
        <f>I128+J128</f>
        <v>0</v>
      </c>
      <c r="Q128" s="242">
        <f>ROUND(I128*H128,2)</f>
        <v>0</v>
      </c>
      <c r="R128" s="242">
        <f>ROUND(J128*H128,2)</f>
        <v>0</v>
      </c>
      <c r="S128" s="90"/>
      <c r="T128" s="243">
        <f>S128*H128</f>
        <v>0</v>
      </c>
      <c r="U128" s="243">
        <v>0.02</v>
      </c>
      <c r="V128" s="243">
        <f>U128*H128</f>
        <v>3.5070000000000001</v>
      </c>
      <c r="W128" s="243">
        <v>0</v>
      </c>
      <c r="X128" s="244">
        <f>W128*H128</f>
        <v>0</v>
      </c>
      <c r="Y128" s="37"/>
      <c r="Z128" s="37"/>
      <c r="AA128" s="37"/>
      <c r="AB128" s="37"/>
      <c r="AC128" s="37"/>
      <c r="AD128" s="37"/>
      <c r="AE128" s="37"/>
      <c r="AR128" s="245" t="s">
        <v>247</v>
      </c>
      <c r="AT128" s="245" t="s">
        <v>261</v>
      </c>
      <c r="AU128" s="245" t="s">
        <v>90</v>
      </c>
      <c r="AY128" s="16" t="s">
        <v>192</v>
      </c>
      <c r="BE128" s="246">
        <f>IF(O128="základní",K128,0)</f>
        <v>0</v>
      </c>
      <c r="BF128" s="246">
        <f>IF(O128="snížená",K128,0)</f>
        <v>0</v>
      </c>
      <c r="BG128" s="246">
        <f>IF(O128="zákl. přenesená",K128,0)</f>
        <v>0</v>
      </c>
      <c r="BH128" s="246">
        <f>IF(O128="sníž. přenesená",K128,0)</f>
        <v>0</v>
      </c>
      <c r="BI128" s="246">
        <f>IF(O128="nulová",K128,0)</f>
        <v>0</v>
      </c>
      <c r="BJ128" s="16" t="s">
        <v>88</v>
      </c>
      <c r="BK128" s="246">
        <f>ROUND(P128*H128,2)</f>
        <v>0</v>
      </c>
      <c r="BL128" s="16" t="s">
        <v>199</v>
      </c>
      <c r="BM128" s="245" t="s">
        <v>902</v>
      </c>
    </row>
    <row r="129" s="13" customFormat="1">
      <c r="A129" s="13"/>
      <c r="B129" s="254"/>
      <c r="C129" s="255"/>
      <c r="D129" s="252" t="s">
        <v>205</v>
      </c>
      <c r="E129" s="255"/>
      <c r="F129" s="257" t="s">
        <v>903</v>
      </c>
      <c r="G129" s="255"/>
      <c r="H129" s="258">
        <v>175.34999999999999</v>
      </c>
      <c r="I129" s="259"/>
      <c r="J129" s="259"/>
      <c r="K129" s="255"/>
      <c r="L129" s="255"/>
      <c r="M129" s="260"/>
      <c r="N129" s="261"/>
      <c r="O129" s="262"/>
      <c r="P129" s="262"/>
      <c r="Q129" s="262"/>
      <c r="R129" s="262"/>
      <c r="S129" s="262"/>
      <c r="T129" s="262"/>
      <c r="U129" s="262"/>
      <c r="V129" s="262"/>
      <c r="W129" s="262"/>
      <c r="X129" s="263"/>
      <c r="Y129" s="13"/>
      <c r="Z129" s="13"/>
      <c r="AA129" s="13"/>
      <c r="AB129" s="13"/>
      <c r="AC129" s="13"/>
      <c r="AD129" s="13"/>
      <c r="AE129" s="13"/>
      <c r="AT129" s="264" t="s">
        <v>205</v>
      </c>
      <c r="AU129" s="264" t="s">
        <v>90</v>
      </c>
      <c r="AV129" s="13" t="s">
        <v>90</v>
      </c>
      <c r="AW129" s="13" t="s">
        <v>4</v>
      </c>
      <c r="AX129" s="13" t="s">
        <v>88</v>
      </c>
      <c r="AY129" s="264" t="s">
        <v>192</v>
      </c>
    </row>
    <row r="130" s="2" customFormat="1" ht="24.15" customHeight="1">
      <c r="A130" s="37"/>
      <c r="B130" s="38"/>
      <c r="C130" s="233" t="s">
        <v>103</v>
      </c>
      <c r="D130" s="233" t="s">
        <v>194</v>
      </c>
      <c r="E130" s="234" t="s">
        <v>904</v>
      </c>
      <c r="F130" s="235" t="s">
        <v>905</v>
      </c>
      <c r="G130" s="236" t="s">
        <v>237</v>
      </c>
      <c r="H130" s="237">
        <v>334</v>
      </c>
      <c r="I130" s="238"/>
      <c r="J130" s="238"/>
      <c r="K130" s="239">
        <f>ROUND(P130*H130,2)</f>
        <v>0</v>
      </c>
      <c r="L130" s="235" t="s">
        <v>582</v>
      </c>
      <c r="M130" s="43"/>
      <c r="N130" s="240" t="s">
        <v>1</v>
      </c>
      <c r="O130" s="241" t="s">
        <v>43</v>
      </c>
      <c r="P130" s="242">
        <f>I130+J130</f>
        <v>0</v>
      </c>
      <c r="Q130" s="242">
        <f>ROUND(I130*H130,2)</f>
        <v>0</v>
      </c>
      <c r="R130" s="242">
        <f>ROUND(J130*H130,2)</f>
        <v>0</v>
      </c>
      <c r="S130" s="90"/>
      <c r="T130" s="243">
        <f>S130*H130</f>
        <v>0</v>
      </c>
      <c r="U130" s="243">
        <v>0</v>
      </c>
      <c r="V130" s="243">
        <f>U130*H130</f>
        <v>0</v>
      </c>
      <c r="W130" s="243">
        <v>0</v>
      </c>
      <c r="X130" s="244">
        <f>W130*H130</f>
        <v>0</v>
      </c>
      <c r="Y130" s="37"/>
      <c r="Z130" s="37"/>
      <c r="AA130" s="37"/>
      <c r="AB130" s="37"/>
      <c r="AC130" s="37"/>
      <c r="AD130" s="37"/>
      <c r="AE130" s="37"/>
      <c r="AR130" s="245" t="s">
        <v>199</v>
      </c>
      <c r="AT130" s="245" t="s">
        <v>194</v>
      </c>
      <c r="AU130" s="245" t="s">
        <v>90</v>
      </c>
      <c r="AY130" s="16" t="s">
        <v>192</v>
      </c>
      <c r="BE130" s="246">
        <f>IF(O130="základní",K130,0)</f>
        <v>0</v>
      </c>
      <c r="BF130" s="246">
        <f>IF(O130="snížená",K130,0)</f>
        <v>0</v>
      </c>
      <c r="BG130" s="246">
        <f>IF(O130="zákl. přenesená",K130,0)</f>
        <v>0</v>
      </c>
      <c r="BH130" s="246">
        <f>IF(O130="sníž. přenesená",K130,0)</f>
        <v>0</v>
      </c>
      <c r="BI130" s="246">
        <f>IF(O130="nulová",K130,0)</f>
        <v>0</v>
      </c>
      <c r="BJ130" s="16" t="s">
        <v>88</v>
      </c>
      <c r="BK130" s="246">
        <f>ROUND(P130*H130,2)</f>
        <v>0</v>
      </c>
      <c r="BL130" s="16" t="s">
        <v>199</v>
      </c>
      <c r="BM130" s="245" t="s">
        <v>906</v>
      </c>
    </row>
    <row r="131" s="2" customFormat="1">
      <c r="A131" s="37"/>
      <c r="B131" s="38"/>
      <c r="C131" s="39"/>
      <c r="D131" s="247" t="s">
        <v>201</v>
      </c>
      <c r="E131" s="39"/>
      <c r="F131" s="248" t="s">
        <v>907</v>
      </c>
      <c r="G131" s="39"/>
      <c r="H131" s="39"/>
      <c r="I131" s="249"/>
      <c r="J131" s="249"/>
      <c r="K131" s="39"/>
      <c r="L131" s="39"/>
      <c r="M131" s="43"/>
      <c r="N131" s="250"/>
      <c r="O131" s="251"/>
      <c r="P131" s="90"/>
      <c r="Q131" s="90"/>
      <c r="R131" s="90"/>
      <c r="S131" s="90"/>
      <c r="T131" s="90"/>
      <c r="U131" s="90"/>
      <c r="V131" s="90"/>
      <c r="W131" s="90"/>
      <c r="X131" s="91"/>
      <c r="Y131" s="37"/>
      <c r="Z131" s="37"/>
      <c r="AA131" s="37"/>
      <c r="AB131" s="37"/>
      <c r="AC131" s="37"/>
      <c r="AD131" s="37"/>
      <c r="AE131" s="37"/>
      <c r="AT131" s="16" t="s">
        <v>201</v>
      </c>
      <c r="AU131" s="16" t="s">
        <v>90</v>
      </c>
    </row>
    <row r="132" s="2" customFormat="1">
      <c r="A132" s="37"/>
      <c r="B132" s="38"/>
      <c r="C132" s="39"/>
      <c r="D132" s="252" t="s">
        <v>203</v>
      </c>
      <c r="E132" s="39"/>
      <c r="F132" s="253" t="s">
        <v>908</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203</v>
      </c>
      <c r="AU132" s="16" t="s">
        <v>90</v>
      </c>
    </row>
    <row r="133" s="13" customFormat="1">
      <c r="A133" s="13"/>
      <c r="B133" s="254"/>
      <c r="C133" s="255"/>
      <c r="D133" s="252" t="s">
        <v>205</v>
      </c>
      <c r="E133" s="256" t="s">
        <v>1</v>
      </c>
      <c r="F133" s="257" t="s">
        <v>909</v>
      </c>
      <c r="G133" s="255"/>
      <c r="H133" s="258">
        <v>167</v>
      </c>
      <c r="I133" s="259"/>
      <c r="J133" s="259"/>
      <c r="K133" s="255"/>
      <c r="L133" s="255"/>
      <c r="M133" s="260"/>
      <c r="N133" s="261"/>
      <c r="O133" s="262"/>
      <c r="P133" s="262"/>
      <c r="Q133" s="262"/>
      <c r="R133" s="262"/>
      <c r="S133" s="262"/>
      <c r="T133" s="262"/>
      <c r="U133" s="262"/>
      <c r="V133" s="262"/>
      <c r="W133" s="262"/>
      <c r="X133" s="263"/>
      <c r="Y133" s="13"/>
      <c r="Z133" s="13"/>
      <c r="AA133" s="13"/>
      <c r="AB133" s="13"/>
      <c r="AC133" s="13"/>
      <c r="AD133" s="13"/>
      <c r="AE133" s="13"/>
      <c r="AT133" s="264" t="s">
        <v>205</v>
      </c>
      <c r="AU133" s="264" t="s">
        <v>90</v>
      </c>
      <c r="AV133" s="13" t="s">
        <v>90</v>
      </c>
      <c r="AW133" s="13" t="s">
        <v>5</v>
      </c>
      <c r="AX133" s="13" t="s">
        <v>80</v>
      </c>
      <c r="AY133" s="264" t="s">
        <v>192</v>
      </c>
    </row>
    <row r="134" s="14" customFormat="1">
      <c r="A134" s="14"/>
      <c r="B134" s="265"/>
      <c r="C134" s="266"/>
      <c r="D134" s="252" t="s">
        <v>205</v>
      </c>
      <c r="E134" s="267" t="s">
        <v>1</v>
      </c>
      <c r="F134" s="268" t="s">
        <v>209</v>
      </c>
      <c r="G134" s="266"/>
      <c r="H134" s="269">
        <v>167</v>
      </c>
      <c r="I134" s="270"/>
      <c r="J134" s="270"/>
      <c r="K134" s="266"/>
      <c r="L134" s="266"/>
      <c r="M134" s="271"/>
      <c r="N134" s="272"/>
      <c r="O134" s="273"/>
      <c r="P134" s="273"/>
      <c r="Q134" s="273"/>
      <c r="R134" s="273"/>
      <c r="S134" s="273"/>
      <c r="T134" s="273"/>
      <c r="U134" s="273"/>
      <c r="V134" s="273"/>
      <c r="W134" s="273"/>
      <c r="X134" s="274"/>
      <c r="Y134" s="14"/>
      <c r="Z134" s="14"/>
      <c r="AA134" s="14"/>
      <c r="AB134" s="14"/>
      <c r="AC134" s="14"/>
      <c r="AD134" s="14"/>
      <c r="AE134" s="14"/>
      <c r="AT134" s="275" t="s">
        <v>205</v>
      </c>
      <c r="AU134" s="275" t="s">
        <v>90</v>
      </c>
      <c r="AV134" s="14" t="s">
        <v>199</v>
      </c>
      <c r="AW134" s="14" t="s">
        <v>5</v>
      </c>
      <c r="AX134" s="14" t="s">
        <v>88</v>
      </c>
      <c r="AY134" s="275" t="s">
        <v>192</v>
      </c>
    </row>
    <row r="135" s="13" customFormat="1">
      <c r="A135" s="13"/>
      <c r="B135" s="254"/>
      <c r="C135" s="255"/>
      <c r="D135" s="252" t="s">
        <v>205</v>
      </c>
      <c r="E135" s="255"/>
      <c r="F135" s="257" t="s">
        <v>910</v>
      </c>
      <c r="G135" s="255"/>
      <c r="H135" s="258">
        <v>334</v>
      </c>
      <c r="I135" s="259"/>
      <c r="J135" s="259"/>
      <c r="K135" s="255"/>
      <c r="L135" s="255"/>
      <c r="M135" s="260"/>
      <c r="N135" s="261"/>
      <c r="O135" s="262"/>
      <c r="P135" s="262"/>
      <c r="Q135" s="262"/>
      <c r="R135" s="262"/>
      <c r="S135" s="262"/>
      <c r="T135" s="262"/>
      <c r="U135" s="262"/>
      <c r="V135" s="262"/>
      <c r="W135" s="262"/>
      <c r="X135" s="263"/>
      <c r="Y135" s="13"/>
      <c r="Z135" s="13"/>
      <c r="AA135" s="13"/>
      <c r="AB135" s="13"/>
      <c r="AC135" s="13"/>
      <c r="AD135" s="13"/>
      <c r="AE135" s="13"/>
      <c r="AT135" s="264" t="s">
        <v>205</v>
      </c>
      <c r="AU135" s="264" t="s">
        <v>90</v>
      </c>
      <c r="AV135" s="13" t="s">
        <v>90</v>
      </c>
      <c r="AW135" s="13" t="s">
        <v>4</v>
      </c>
      <c r="AX135" s="13" t="s">
        <v>88</v>
      </c>
      <c r="AY135" s="264" t="s">
        <v>192</v>
      </c>
    </row>
    <row r="136" s="2" customFormat="1">
      <c r="A136" s="37"/>
      <c r="B136" s="38"/>
      <c r="C136" s="233" t="s">
        <v>199</v>
      </c>
      <c r="D136" s="233" t="s">
        <v>194</v>
      </c>
      <c r="E136" s="234" t="s">
        <v>911</v>
      </c>
      <c r="F136" s="235" t="s">
        <v>912</v>
      </c>
      <c r="G136" s="236" t="s">
        <v>237</v>
      </c>
      <c r="H136" s="237">
        <v>668</v>
      </c>
      <c r="I136" s="238"/>
      <c r="J136" s="238"/>
      <c r="K136" s="239">
        <f>ROUND(P136*H136,2)</f>
        <v>0</v>
      </c>
      <c r="L136" s="235" t="s">
        <v>582</v>
      </c>
      <c r="M136" s="43"/>
      <c r="N136" s="240" t="s">
        <v>1</v>
      </c>
      <c r="O136" s="241" t="s">
        <v>43</v>
      </c>
      <c r="P136" s="242">
        <f>I136+J136</f>
        <v>0</v>
      </c>
      <c r="Q136" s="242">
        <f>ROUND(I136*H136,2)</f>
        <v>0</v>
      </c>
      <c r="R136" s="242">
        <f>ROUND(J136*H136,2)</f>
        <v>0</v>
      </c>
      <c r="S136" s="90"/>
      <c r="T136" s="243">
        <f>S136*H136</f>
        <v>0</v>
      </c>
      <c r="U136" s="243">
        <v>0</v>
      </c>
      <c r="V136" s="243">
        <f>U136*H136</f>
        <v>0</v>
      </c>
      <c r="W136" s="243">
        <v>0</v>
      </c>
      <c r="X136" s="244">
        <f>W136*H136</f>
        <v>0</v>
      </c>
      <c r="Y136" s="37"/>
      <c r="Z136" s="37"/>
      <c r="AA136" s="37"/>
      <c r="AB136" s="37"/>
      <c r="AC136" s="37"/>
      <c r="AD136" s="37"/>
      <c r="AE136" s="37"/>
      <c r="AR136" s="245" t="s">
        <v>199</v>
      </c>
      <c r="AT136" s="245" t="s">
        <v>194</v>
      </c>
      <c r="AU136" s="245" t="s">
        <v>90</v>
      </c>
      <c r="AY136" s="16" t="s">
        <v>192</v>
      </c>
      <c r="BE136" s="246">
        <f>IF(O136="základní",K136,0)</f>
        <v>0</v>
      </c>
      <c r="BF136" s="246">
        <f>IF(O136="snížená",K136,0)</f>
        <v>0</v>
      </c>
      <c r="BG136" s="246">
        <f>IF(O136="zákl. přenesená",K136,0)</f>
        <v>0</v>
      </c>
      <c r="BH136" s="246">
        <f>IF(O136="sníž. přenesená",K136,0)</f>
        <v>0</v>
      </c>
      <c r="BI136" s="246">
        <f>IF(O136="nulová",K136,0)</f>
        <v>0</v>
      </c>
      <c r="BJ136" s="16" t="s">
        <v>88</v>
      </c>
      <c r="BK136" s="246">
        <f>ROUND(P136*H136,2)</f>
        <v>0</v>
      </c>
      <c r="BL136" s="16" t="s">
        <v>199</v>
      </c>
      <c r="BM136" s="245" t="s">
        <v>913</v>
      </c>
    </row>
    <row r="137" s="2" customFormat="1">
      <c r="A137" s="37"/>
      <c r="B137" s="38"/>
      <c r="C137" s="39"/>
      <c r="D137" s="247" t="s">
        <v>201</v>
      </c>
      <c r="E137" s="39"/>
      <c r="F137" s="248" t="s">
        <v>914</v>
      </c>
      <c r="G137" s="39"/>
      <c r="H137" s="39"/>
      <c r="I137" s="249"/>
      <c r="J137" s="249"/>
      <c r="K137" s="39"/>
      <c r="L137" s="39"/>
      <c r="M137" s="43"/>
      <c r="N137" s="250"/>
      <c r="O137" s="251"/>
      <c r="P137" s="90"/>
      <c r="Q137" s="90"/>
      <c r="R137" s="90"/>
      <c r="S137" s="90"/>
      <c r="T137" s="90"/>
      <c r="U137" s="90"/>
      <c r="V137" s="90"/>
      <c r="W137" s="90"/>
      <c r="X137" s="91"/>
      <c r="Y137" s="37"/>
      <c r="Z137" s="37"/>
      <c r="AA137" s="37"/>
      <c r="AB137" s="37"/>
      <c r="AC137" s="37"/>
      <c r="AD137" s="37"/>
      <c r="AE137" s="37"/>
      <c r="AT137" s="16" t="s">
        <v>201</v>
      </c>
      <c r="AU137" s="16" t="s">
        <v>90</v>
      </c>
    </row>
    <row r="138" s="2" customFormat="1">
      <c r="A138" s="37"/>
      <c r="B138" s="38"/>
      <c r="C138" s="39"/>
      <c r="D138" s="252" t="s">
        <v>203</v>
      </c>
      <c r="E138" s="39"/>
      <c r="F138" s="253" t="s">
        <v>908</v>
      </c>
      <c r="G138" s="39"/>
      <c r="H138" s="39"/>
      <c r="I138" s="249"/>
      <c r="J138" s="249"/>
      <c r="K138" s="39"/>
      <c r="L138" s="39"/>
      <c r="M138" s="43"/>
      <c r="N138" s="250"/>
      <c r="O138" s="251"/>
      <c r="P138" s="90"/>
      <c r="Q138" s="90"/>
      <c r="R138" s="90"/>
      <c r="S138" s="90"/>
      <c r="T138" s="90"/>
      <c r="U138" s="90"/>
      <c r="V138" s="90"/>
      <c r="W138" s="90"/>
      <c r="X138" s="91"/>
      <c r="Y138" s="37"/>
      <c r="Z138" s="37"/>
      <c r="AA138" s="37"/>
      <c r="AB138" s="37"/>
      <c r="AC138" s="37"/>
      <c r="AD138" s="37"/>
      <c r="AE138" s="37"/>
      <c r="AT138" s="16" t="s">
        <v>203</v>
      </c>
      <c r="AU138" s="16" t="s">
        <v>90</v>
      </c>
    </row>
    <row r="139" s="13" customFormat="1">
      <c r="A139" s="13"/>
      <c r="B139" s="254"/>
      <c r="C139" s="255"/>
      <c r="D139" s="252" t="s">
        <v>205</v>
      </c>
      <c r="E139" s="256" t="s">
        <v>1</v>
      </c>
      <c r="F139" s="257" t="s">
        <v>915</v>
      </c>
      <c r="G139" s="255"/>
      <c r="H139" s="258">
        <v>167</v>
      </c>
      <c r="I139" s="259"/>
      <c r="J139" s="259"/>
      <c r="K139" s="255"/>
      <c r="L139" s="255"/>
      <c r="M139" s="260"/>
      <c r="N139" s="261"/>
      <c r="O139" s="262"/>
      <c r="P139" s="262"/>
      <c r="Q139" s="262"/>
      <c r="R139" s="262"/>
      <c r="S139" s="262"/>
      <c r="T139" s="262"/>
      <c r="U139" s="262"/>
      <c r="V139" s="262"/>
      <c r="W139" s="262"/>
      <c r="X139" s="263"/>
      <c r="Y139" s="13"/>
      <c r="Z139" s="13"/>
      <c r="AA139" s="13"/>
      <c r="AB139" s="13"/>
      <c r="AC139" s="13"/>
      <c r="AD139" s="13"/>
      <c r="AE139" s="13"/>
      <c r="AT139" s="264" t="s">
        <v>205</v>
      </c>
      <c r="AU139" s="264" t="s">
        <v>90</v>
      </c>
      <c r="AV139" s="13" t="s">
        <v>90</v>
      </c>
      <c r="AW139" s="13" t="s">
        <v>5</v>
      </c>
      <c r="AX139" s="13" t="s">
        <v>80</v>
      </c>
      <c r="AY139" s="264" t="s">
        <v>192</v>
      </c>
    </row>
    <row r="140" s="14" customFormat="1">
      <c r="A140" s="14"/>
      <c r="B140" s="265"/>
      <c r="C140" s="266"/>
      <c r="D140" s="252" t="s">
        <v>205</v>
      </c>
      <c r="E140" s="267" t="s">
        <v>1</v>
      </c>
      <c r="F140" s="268" t="s">
        <v>209</v>
      </c>
      <c r="G140" s="266"/>
      <c r="H140" s="269">
        <v>167</v>
      </c>
      <c r="I140" s="270"/>
      <c r="J140" s="270"/>
      <c r="K140" s="266"/>
      <c r="L140" s="266"/>
      <c r="M140" s="271"/>
      <c r="N140" s="272"/>
      <c r="O140" s="273"/>
      <c r="P140" s="273"/>
      <c r="Q140" s="273"/>
      <c r="R140" s="273"/>
      <c r="S140" s="273"/>
      <c r="T140" s="273"/>
      <c r="U140" s="273"/>
      <c r="V140" s="273"/>
      <c r="W140" s="273"/>
      <c r="X140" s="274"/>
      <c r="Y140" s="14"/>
      <c r="Z140" s="14"/>
      <c r="AA140" s="14"/>
      <c r="AB140" s="14"/>
      <c r="AC140" s="14"/>
      <c r="AD140" s="14"/>
      <c r="AE140" s="14"/>
      <c r="AT140" s="275" t="s">
        <v>205</v>
      </c>
      <c r="AU140" s="275" t="s">
        <v>90</v>
      </c>
      <c r="AV140" s="14" t="s">
        <v>199</v>
      </c>
      <c r="AW140" s="14" t="s">
        <v>5</v>
      </c>
      <c r="AX140" s="14" t="s">
        <v>88</v>
      </c>
      <c r="AY140" s="275" t="s">
        <v>192</v>
      </c>
    </row>
    <row r="141" s="13" customFormat="1">
      <c r="A141" s="13"/>
      <c r="B141" s="254"/>
      <c r="C141" s="255"/>
      <c r="D141" s="252" t="s">
        <v>205</v>
      </c>
      <c r="E141" s="255"/>
      <c r="F141" s="257" t="s">
        <v>916</v>
      </c>
      <c r="G141" s="255"/>
      <c r="H141" s="258">
        <v>668</v>
      </c>
      <c r="I141" s="259"/>
      <c r="J141" s="259"/>
      <c r="K141" s="255"/>
      <c r="L141" s="255"/>
      <c r="M141" s="260"/>
      <c r="N141" s="261"/>
      <c r="O141" s="262"/>
      <c r="P141" s="262"/>
      <c r="Q141" s="262"/>
      <c r="R141" s="262"/>
      <c r="S141" s="262"/>
      <c r="T141" s="262"/>
      <c r="U141" s="262"/>
      <c r="V141" s="262"/>
      <c r="W141" s="262"/>
      <c r="X141" s="263"/>
      <c r="Y141" s="13"/>
      <c r="Z141" s="13"/>
      <c r="AA141" s="13"/>
      <c r="AB141" s="13"/>
      <c r="AC141" s="13"/>
      <c r="AD141" s="13"/>
      <c r="AE141" s="13"/>
      <c r="AT141" s="264" t="s">
        <v>205</v>
      </c>
      <c r="AU141" s="264" t="s">
        <v>90</v>
      </c>
      <c r="AV141" s="13" t="s">
        <v>90</v>
      </c>
      <c r="AW141" s="13" t="s">
        <v>4</v>
      </c>
      <c r="AX141" s="13" t="s">
        <v>88</v>
      </c>
      <c r="AY141" s="264" t="s">
        <v>192</v>
      </c>
    </row>
    <row r="142" s="2" customFormat="1">
      <c r="A142" s="37"/>
      <c r="B142" s="38"/>
      <c r="C142" s="233" t="s">
        <v>227</v>
      </c>
      <c r="D142" s="233" t="s">
        <v>194</v>
      </c>
      <c r="E142" s="234" t="s">
        <v>917</v>
      </c>
      <c r="F142" s="235" t="s">
        <v>918</v>
      </c>
      <c r="G142" s="236" t="s">
        <v>237</v>
      </c>
      <c r="H142" s="237">
        <v>334</v>
      </c>
      <c r="I142" s="238"/>
      <c r="J142" s="238"/>
      <c r="K142" s="239">
        <f>ROUND(P142*H142,2)</f>
        <v>0</v>
      </c>
      <c r="L142" s="235" t="s">
        <v>582</v>
      </c>
      <c r="M142" s="43"/>
      <c r="N142" s="240" t="s">
        <v>1</v>
      </c>
      <c r="O142" s="241" t="s">
        <v>43</v>
      </c>
      <c r="P142" s="242">
        <f>I142+J142</f>
        <v>0</v>
      </c>
      <c r="Q142" s="242">
        <f>ROUND(I142*H142,2)</f>
        <v>0</v>
      </c>
      <c r="R142" s="242">
        <f>ROUND(J142*H142,2)</f>
        <v>0</v>
      </c>
      <c r="S142" s="90"/>
      <c r="T142" s="243">
        <f>S142*H142</f>
        <v>0</v>
      </c>
      <c r="U142" s="243">
        <v>0</v>
      </c>
      <c r="V142" s="243">
        <f>U142*H142</f>
        <v>0</v>
      </c>
      <c r="W142" s="243">
        <v>0</v>
      </c>
      <c r="X142" s="244">
        <f>W142*H142</f>
        <v>0</v>
      </c>
      <c r="Y142" s="37"/>
      <c r="Z142" s="37"/>
      <c r="AA142" s="37"/>
      <c r="AB142" s="37"/>
      <c r="AC142" s="37"/>
      <c r="AD142" s="37"/>
      <c r="AE142" s="37"/>
      <c r="AR142" s="245" t="s">
        <v>199</v>
      </c>
      <c r="AT142" s="245" t="s">
        <v>194</v>
      </c>
      <c r="AU142" s="245" t="s">
        <v>90</v>
      </c>
      <c r="AY142" s="16" t="s">
        <v>192</v>
      </c>
      <c r="BE142" s="246">
        <f>IF(O142="základní",K142,0)</f>
        <v>0</v>
      </c>
      <c r="BF142" s="246">
        <f>IF(O142="snížená",K142,0)</f>
        <v>0</v>
      </c>
      <c r="BG142" s="246">
        <f>IF(O142="zákl. přenesená",K142,0)</f>
        <v>0</v>
      </c>
      <c r="BH142" s="246">
        <f>IF(O142="sníž. přenesená",K142,0)</f>
        <v>0</v>
      </c>
      <c r="BI142" s="246">
        <f>IF(O142="nulová",K142,0)</f>
        <v>0</v>
      </c>
      <c r="BJ142" s="16" t="s">
        <v>88</v>
      </c>
      <c r="BK142" s="246">
        <f>ROUND(P142*H142,2)</f>
        <v>0</v>
      </c>
      <c r="BL142" s="16" t="s">
        <v>199</v>
      </c>
      <c r="BM142" s="245" t="s">
        <v>919</v>
      </c>
    </row>
    <row r="143" s="2" customFormat="1">
      <c r="A143" s="37"/>
      <c r="B143" s="38"/>
      <c r="C143" s="39"/>
      <c r="D143" s="247" t="s">
        <v>201</v>
      </c>
      <c r="E143" s="39"/>
      <c r="F143" s="248" t="s">
        <v>920</v>
      </c>
      <c r="G143" s="39"/>
      <c r="H143" s="39"/>
      <c r="I143" s="249"/>
      <c r="J143" s="249"/>
      <c r="K143" s="39"/>
      <c r="L143" s="39"/>
      <c r="M143" s="43"/>
      <c r="N143" s="250"/>
      <c r="O143" s="251"/>
      <c r="P143" s="90"/>
      <c r="Q143" s="90"/>
      <c r="R143" s="90"/>
      <c r="S143" s="90"/>
      <c r="T143" s="90"/>
      <c r="U143" s="90"/>
      <c r="V143" s="90"/>
      <c r="W143" s="90"/>
      <c r="X143" s="91"/>
      <c r="Y143" s="37"/>
      <c r="Z143" s="37"/>
      <c r="AA143" s="37"/>
      <c r="AB143" s="37"/>
      <c r="AC143" s="37"/>
      <c r="AD143" s="37"/>
      <c r="AE143" s="37"/>
      <c r="AT143" s="16" t="s">
        <v>201</v>
      </c>
      <c r="AU143" s="16" t="s">
        <v>90</v>
      </c>
    </row>
    <row r="144" s="2" customFormat="1">
      <c r="A144" s="37"/>
      <c r="B144" s="38"/>
      <c r="C144" s="39"/>
      <c r="D144" s="252" t="s">
        <v>203</v>
      </c>
      <c r="E144" s="39"/>
      <c r="F144" s="253" t="s">
        <v>908</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203</v>
      </c>
      <c r="AU144" s="16" t="s">
        <v>90</v>
      </c>
    </row>
    <row r="145" s="13" customFormat="1">
      <c r="A145" s="13"/>
      <c r="B145" s="254"/>
      <c r="C145" s="255"/>
      <c r="D145" s="252" t="s">
        <v>205</v>
      </c>
      <c r="E145" s="256" t="s">
        <v>1</v>
      </c>
      <c r="F145" s="257" t="s">
        <v>909</v>
      </c>
      <c r="G145" s="255"/>
      <c r="H145" s="258">
        <v>167</v>
      </c>
      <c r="I145" s="259"/>
      <c r="J145" s="259"/>
      <c r="K145" s="255"/>
      <c r="L145" s="255"/>
      <c r="M145" s="260"/>
      <c r="N145" s="261"/>
      <c r="O145" s="262"/>
      <c r="P145" s="262"/>
      <c r="Q145" s="262"/>
      <c r="R145" s="262"/>
      <c r="S145" s="262"/>
      <c r="T145" s="262"/>
      <c r="U145" s="262"/>
      <c r="V145" s="262"/>
      <c r="W145" s="262"/>
      <c r="X145" s="263"/>
      <c r="Y145" s="13"/>
      <c r="Z145" s="13"/>
      <c r="AA145" s="13"/>
      <c r="AB145" s="13"/>
      <c r="AC145" s="13"/>
      <c r="AD145" s="13"/>
      <c r="AE145" s="13"/>
      <c r="AT145" s="264" t="s">
        <v>205</v>
      </c>
      <c r="AU145" s="264" t="s">
        <v>90</v>
      </c>
      <c r="AV145" s="13" t="s">
        <v>90</v>
      </c>
      <c r="AW145" s="13" t="s">
        <v>5</v>
      </c>
      <c r="AX145" s="13" t="s">
        <v>80</v>
      </c>
      <c r="AY145" s="264" t="s">
        <v>192</v>
      </c>
    </row>
    <row r="146" s="14" customFormat="1">
      <c r="A146" s="14"/>
      <c r="B146" s="265"/>
      <c r="C146" s="266"/>
      <c r="D146" s="252" t="s">
        <v>205</v>
      </c>
      <c r="E146" s="267" t="s">
        <v>1</v>
      </c>
      <c r="F146" s="268" t="s">
        <v>209</v>
      </c>
      <c r="G146" s="266"/>
      <c r="H146" s="269">
        <v>167</v>
      </c>
      <c r="I146" s="270"/>
      <c r="J146" s="270"/>
      <c r="K146" s="266"/>
      <c r="L146" s="266"/>
      <c r="M146" s="271"/>
      <c r="N146" s="272"/>
      <c r="O146" s="273"/>
      <c r="P146" s="273"/>
      <c r="Q146" s="273"/>
      <c r="R146" s="273"/>
      <c r="S146" s="273"/>
      <c r="T146" s="273"/>
      <c r="U146" s="273"/>
      <c r="V146" s="273"/>
      <c r="W146" s="273"/>
      <c r="X146" s="274"/>
      <c r="Y146" s="14"/>
      <c r="Z146" s="14"/>
      <c r="AA146" s="14"/>
      <c r="AB146" s="14"/>
      <c r="AC146" s="14"/>
      <c r="AD146" s="14"/>
      <c r="AE146" s="14"/>
      <c r="AT146" s="275" t="s">
        <v>205</v>
      </c>
      <c r="AU146" s="275" t="s">
        <v>90</v>
      </c>
      <c r="AV146" s="14" t="s">
        <v>199</v>
      </c>
      <c r="AW146" s="14" t="s">
        <v>5</v>
      </c>
      <c r="AX146" s="14" t="s">
        <v>88</v>
      </c>
      <c r="AY146" s="275" t="s">
        <v>192</v>
      </c>
    </row>
    <row r="147" s="13" customFormat="1">
      <c r="A147" s="13"/>
      <c r="B147" s="254"/>
      <c r="C147" s="255"/>
      <c r="D147" s="252" t="s">
        <v>205</v>
      </c>
      <c r="E147" s="255"/>
      <c r="F147" s="257" t="s">
        <v>910</v>
      </c>
      <c r="G147" s="255"/>
      <c r="H147" s="258">
        <v>334</v>
      </c>
      <c r="I147" s="259"/>
      <c r="J147" s="259"/>
      <c r="K147" s="255"/>
      <c r="L147" s="255"/>
      <c r="M147" s="260"/>
      <c r="N147" s="261"/>
      <c r="O147" s="262"/>
      <c r="P147" s="262"/>
      <c r="Q147" s="262"/>
      <c r="R147" s="262"/>
      <c r="S147" s="262"/>
      <c r="T147" s="262"/>
      <c r="U147" s="262"/>
      <c r="V147" s="262"/>
      <c r="W147" s="262"/>
      <c r="X147" s="263"/>
      <c r="Y147" s="13"/>
      <c r="Z147" s="13"/>
      <c r="AA147" s="13"/>
      <c r="AB147" s="13"/>
      <c r="AC147" s="13"/>
      <c r="AD147" s="13"/>
      <c r="AE147" s="13"/>
      <c r="AT147" s="264" t="s">
        <v>205</v>
      </c>
      <c r="AU147" s="264" t="s">
        <v>90</v>
      </c>
      <c r="AV147" s="13" t="s">
        <v>90</v>
      </c>
      <c r="AW147" s="13" t="s">
        <v>4</v>
      </c>
      <c r="AX147" s="13" t="s">
        <v>88</v>
      </c>
      <c r="AY147" s="264" t="s">
        <v>192</v>
      </c>
    </row>
    <row r="148" s="2" customFormat="1" ht="49.05" customHeight="1">
      <c r="A148" s="37"/>
      <c r="B148" s="38"/>
      <c r="C148" s="233" t="s">
        <v>234</v>
      </c>
      <c r="D148" s="233" t="s">
        <v>194</v>
      </c>
      <c r="E148" s="234" t="s">
        <v>921</v>
      </c>
      <c r="F148" s="235" t="s">
        <v>922</v>
      </c>
      <c r="G148" s="236" t="s">
        <v>237</v>
      </c>
      <c r="H148" s="237">
        <v>167</v>
      </c>
      <c r="I148" s="238"/>
      <c r="J148" s="238"/>
      <c r="K148" s="239">
        <f>ROUND(P148*H148,2)</f>
        <v>0</v>
      </c>
      <c r="L148" s="235" t="s">
        <v>582</v>
      </c>
      <c r="M148" s="43"/>
      <c r="N148" s="240" t="s">
        <v>1</v>
      </c>
      <c r="O148" s="241" t="s">
        <v>43</v>
      </c>
      <c r="P148" s="242">
        <f>I148+J148</f>
        <v>0</v>
      </c>
      <c r="Q148" s="242">
        <f>ROUND(I148*H148,2)</f>
        <v>0</v>
      </c>
      <c r="R148" s="242">
        <f>ROUND(J148*H148,2)</f>
        <v>0</v>
      </c>
      <c r="S148" s="90"/>
      <c r="T148" s="243">
        <f>S148*H148</f>
        <v>0</v>
      </c>
      <c r="U148" s="243">
        <v>0</v>
      </c>
      <c r="V148" s="243">
        <f>U148*H148</f>
        <v>0</v>
      </c>
      <c r="W148" s="243">
        <v>0</v>
      </c>
      <c r="X148" s="244">
        <f>W148*H148</f>
        <v>0</v>
      </c>
      <c r="Y148" s="37"/>
      <c r="Z148" s="37"/>
      <c r="AA148" s="37"/>
      <c r="AB148" s="37"/>
      <c r="AC148" s="37"/>
      <c r="AD148" s="37"/>
      <c r="AE148" s="37"/>
      <c r="AR148" s="245" t="s">
        <v>199</v>
      </c>
      <c r="AT148" s="245" t="s">
        <v>194</v>
      </c>
      <c r="AU148" s="245" t="s">
        <v>90</v>
      </c>
      <c r="AY148" s="16" t="s">
        <v>192</v>
      </c>
      <c r="BE148" s="246">
        <f>IF(O148="základní",K148,0)</f>
        <v>0</v>
      </c>
      <c r="BF148" s="246">
        <f>IF(O148="snížená",K148,0)</f>
        <v>0</v>
      </c>
      <c r="BG148" s="246">
        <f>IF(O148="zákl. přenesená",K148,0)</f>
        <v>0</v>
      </c>
      <c r="BH148" s="246">
        <f>IF(O148="sníž. přenesená",K148,0)</f>
        <v>0</v>
      </c>
      <c r="BI148" s="246">
        <f>IF(O148="nulová",K148,0)</f>
        <v>0</v>
      </c>
      <c r="BJ148" s="16" t="s">
        <v>88</v>
      </c>
      <c r="BK148" s="246">
        <f>ROUND(P148*H148,2)</f>
        <v>0</v>
      </c>
      <c r="BL148" s="16" t="s">
        <v>199</v>
      </c>
      <c r="BM148" s="245" t="s">
        <v>923</v>
      </c>
    </row>
    <row r="149" s="2" customFormat="1">
      <c r="A149" s="37"/>
      <c r="B149" s="38"/>
      <c r="C149" s="39"/>
      <c r="D149" s="247" t="s">
        <v>201</v>
      </c>
      <c r="E149" s="39"/>
      <c r="F149" s="248" t="s">
        <v>924</v>
      </c>
      <c r="G149" s="39"/>
      <c r="H149" s="39"/>
      <c r="I149" s="249"/>
      <c r="J149" s="249"/>
      <c r="K149" s="39"/>
      <c r="L149" s="39"/>
      <c r="M149" s="43"/>
      <c r="N149" s="250"/>
      <c r="O149" s="251"/>
      <c r="P149" s="90"/>
      <c r="Q149" s="90"/>
      <c r="R149" s="90"/>
      <c r="S149" s="90"/>
      <c r="T149" s="90"/>
      <c r="U149" s="90"/>
      <c r="V149" s="90"/>
      <c r="W149" s="90"/>
      <c r="X149" s="91"/>
      <c r="Y149" s="37"/>
      <c r="Z149" s="37"/>
      <c r="AA149" s="37"/>
      <c r="AB149" s="37"/>
      <c r="AC149" s="37"/>
      <c r="AD149" s="37"/>
      <c r="AE149" s="37"/>
      <c r="AT149" s="16" t="s">
        <v>201</v>
      </c>
      <c r="AU149" s="16" t="s">
        <v>90</v>
      </c>
    </row>
    <row r="150" s="2" customFormat="1" ht="24.15" customHeight="1">
      <c r="A150" s="37"/>
      <c r="B150" s="38"/>
      <c r="C150" s="233" t="s">
        <v>242</v>
      </c>
      <c r="D150" s="233" t="s">
        <v>194</v>
      </c>
      <c r="E150" s="234" t="s">
        <v>925</v>
      </c>
      <c r="F150" s="235" t="s">
        <v>926</v>
      </c>
      <c r="G150" s="236" t="s">
        <v>271</v>
      </c>
      <c r="H150" s="237">
        <v>0.0030000000000000001</v>
      </c>
      <c r="I150" s="238"/>
      <c r="J150" s="238"/>
      <c r="K150" s="239">
        <f>ROUND(P150*H150,2)</f>
        <v>0</v>
      </c>
      <c r="L150" s="235" t="s">
        <v>582</v>
      </c>
      <c r="M150" s="43"/>
      <c r="N150" s="240" t="s">
        <v>1</v>
      </c>
      <c r="O150" s="241" t="s">
        <v>43</v>
      </c>
      <c r="P150" s="242">
        <f>I150+J150</f>
        <v>0</v>
      </c>
      <c r="Q150" s="242">
        <f>ROUND(I150*H150,2)</f>
        <v>0</v>
      </c>
      <c r="R150" s="242">
        <f>ROUND(J150*H150,2)</f>
        <v>0</v>
      </c>
      <c r="S150" s="90"/>
      <c r="T150" s="243">
        <f>S150*H150</f>
        <v>0</v>
      </c>
      <c r="U150" s="243">
        <v>0</v>
      </c>
      <c r="V150" s="243">
        <f>U150*H150</f>
        <v>0</v>
      </c>
      <c r="W150" s="243">
        <v>0</v>
      </c>
      <c r="X150" s="244">
        <f>W150*H150</f>
        <v>0</v>
      </c>
      <c r="Y150" s="37"/>
      <c r="Z150" s="37"/>
      <c r="AA150" s="37"/>
      <c r="AB150" s="37"/>
      <c r="AC150" s="37"/>
      <c r="AD150" s="37"/>
      <c r="AE150" s="37"/>
      <c r="AR150" s="245" t="s">
        <v>199</v>
      </c>
      <c r="AT150" s="245" t="s">
        <v>194</v>
      </c>
      <c r="AU150" s="245" t="s">
        <v>90</v>
      </c>
      <c r="AY150" s="16" t="s">
        <v>192</v>
      </c>
      <c r="BE150" s="246">
        <f>IF(O150="základní",K150,0)</f>
        <v>0</v>
      </c>
      <c r="BF150" s="246">
        <f>IF(O150="snížená",K150,0)</f>
        <v>0</v>
      </c>
      <c r="BG150" s="246">
        <f>IF(O150="zákl. přenesená",K150,0)</f>
        <v>0</v>
      </c>
      <c r="BH150" s="246">
        <f>IF(O150="sníž. přenesená",K150,0)</f>
        <v>0</v>
      </c>
      <c r="BI150" s="246">
        <f>IF(O150="nulová",K150,0)</f>
        <v>0</v>
      </c>
      <c r="BJ150" s="16" t="s">
        <v>88</v>
      </c>
      <c r="BK150" s="246">
        <f>ROUND(P150*H150,2)</f>
        <v>0</v>
      </c>
      <c r="BL150" s="16" t="s">
        <v>199</v>
      </c>
      <c r="BM150" s="245" t="s">
        <v>927</v>
      </c>
    </row>
    <row r="151" s="2" customFormat="1">
      <c r="A151" s="37"/>
      <c r="B151" s="38"/>
      <c r="C151" s="39"/>
      <c r="D151" s="247" t="s">
        <v>201</v>
      </c>
      <c r="E151" s="39"/>
      <c r="F151" s="248" t="s">
        <v>928</v>
      </c>
      <c r="G151" s="39"/>
      <c r="H151" s="39"/>
      <c r="I151" s="249"/>
      <c r="J151" s="249"/>
      <c r="K151" s="39"/>
      <c r="L151" s="39"/>
      <c r="M151" s="43"/>
      <c r="N151" s="250"/>
      <c r="O151" s="251"/>
      <c r="P151" s="90"/>
      <c r="Q151" s="90"/>
      <c r="R151" s="90"/>
      <c r="S151" s="90"/>
      <c r="T151" s="90"/>
      <c r="U151" s="90"/>
      <c r="V151" s="90"/>
      <c r="W151" s="90"/>
      <c r="X151" s="91"/>
      <c r="Y151" s="37"/>
      <c r="Z151" s="37"/>
      <c r="AA151" s="37"/>
      <c r="AB151" s="37"/>
      <c r="AC151" s="37"/>
      <c r="AD151" s="37"/>
      <c r="AE151" s="37"/>
      <c r="AT151" s="16" t="s">
        <v>201</v>
      </c>
      <c r="AU151" s="16" t="s">
        <v>90</v>
      </c>
    </row>
    <row r="152" s="2" customFormat="1">
      <c r="A152" s="37"/>
      <c r="B152" s="38"/>
      <c r="C152" s="39"/>
      <c r="D152" s="252" t="s">
        <v>203</v>
      </c>
      <c r="E152" s="39"/>
      <c r="F152" s="253" t="s">
        <v>929</v>
      </c>
      <c r="G152" s="39"/>
      <c r="H152" s="39"/>
      <c r="I152" s="249"/>
      <c r="J152" s="249"/>
      <c r="K152" s="39"/>
      <c r="L152" s="39"/>
      <c r="M152" s="43"/>
      <c r="N152" s="250"/>
      <c r="O152" s="251"/>
      <c r="P152" s="90"/>
      <c r="Q152" s="90"/>
      <c r="R152" s="90"/>
      <c r="S152" s="90"/>
      <c r="T152" s="90"/>
      <c r="U152" s="90"/>
      <c r="V152" s="90"/>
      <c r="W152" s="90"/>
      <c r="X152" s="91"/>
      <c r="Y152" s="37"/>
      <c r="Z152" s="37"/>
      <c r="AA152" s="37"/>
      <c r="AB152" s="37"/>
      <c r="AC152" s="37"/>
      <c r="AD152" s="37"/>
      <c r="AE152" s="37"/>
      <c r="AT152" s="16" t="s">
        <v>203</v>
      </c>
      <c r="AU152" s="16" t="s">
        <v>90</v>
      </c>
    </row>
    <row r="153" s="13" customFormat="1">
      <c r="A153" s="13"/>
      <c r="B153" s="254"/>
      <c r="C153" s="255"/>
      <c r="D153" s="252" t="s">
        <v>205</v>
      </c>
      <c r="E153" s="256" t="s">
        <v>1</v>
      </c>
      <c r="F153" s="257" t="s">
        <v>930</v>
      </c>
      <c r="G153" s="255"/>
      <c r="H153" s="258">
        <v>3.3399999999999999</v>
      </c>
      <c r="I153" s="259"/>
      <c r="J153" s="259"/>
      <c r="K153" s="255"/>
      <c r="L153" s="255"/>
      <c r="M153" s="260"/>
      <c r="N153" s="261"/>
      <c r="O153" s="262"/>
      <c r="P153" s="262"/>
      <c r="Q153" s="262"/>
      <c r="R153" s="262"/>
      <c r="S153" s="262"/>
      <c r="T153" s="262"/>
      <c r="U153" s="262"/>
      <c r="V153" s="262"/>
      <c r="W153" s="262"/>
      <c r="X153" s="263"/>
      <c r="Y153" s="13"/>
      <c r="Z153" s="13"/>
      <c r="AA153" s="13"/>
      <c r="AB153" s="13"/>
      <c r="AC153" s="13"/>
      <c r="AD153" s="13"/>
      <c r="AE153" s="13"/>
      <c r="AT153" s="264" t="s">
        <v>205</v>
      </c>
      <c r="AU153" s="264" t="s">
        <v>90</v>
      </c>
      <c r="AV153" s="13" t="s">
        <v>90</v>
      </c>
      <c r="AW153" s="13" t="s">
        <v>5</v>
      </c>
      <c r="AX153" s="13" t="s">
        <v>80</v>
      </c>
      <c r="AY153" s="264" t="s">
        <v>192</v>
      </c>
    </row>
    <row r="154" s="14" customFormat="1">
      <c r="A154" s="14"/>
      <c r="B154" s="265"/>
      <c r="C154" s="266"/>
      <c r="D154" s="252" t="s">
        <v>205</v>
      </c>
      <c r="E154" s="267" t="s">
        <v>1</v>
      </c>
      <c r="F154" s="268" t="s">
        <v>209</v>
      </c>
      <c r="G154" s="266"/>
      <c r="H154" s="269">
        <v>3.3399999999999999</v>
      </c>
      <c r="I154" s="270"/>
      <c r="J154" s="270"/>
      <c r="K154" s="266"/>
      <c r="L154" s="266"/>
      <c r="M154" s="271"/>
      <c r="N154" s="272"/>
      <c r="O154" s="273"/>
      <c r="P154" s="273"/>
      <c r="Q154" s="273"/>
      <c r="R154" s="273"/>
      <c r="S154" s="273"/>
      <c r="T154" s="273"/>
      <c r="U154" s="273"/>
      <c r="V154" s="273"/>
      <c r="W154" s="273"/>
      <c r="X154" s="274"/>
      <c r="Y154" s="14"/>
      <c r="Z154" s="14"/>
      <c r="AA154" s="14"/>
      <c r="AB154" s="14"/>
      <c r="AC154" s="14"/>
      <c r="AD154" s="14"/>
      <c r="AE154" s="14"/>
      <c r="AT154" s="275" t="s">
        <v>205</v>
      </c>
      <c r="AU154" s="275" t="s">
        <v>90</v>
      </c>
      <c r="AV154" s="14" t="s">
        <v>199</v>
      </c>
      <c r="AW154" s="14" t="s">
        <v>5</v>
      </c>
      <c r="AX154" s="14" t="s">
        <v>88</v>
      </c>
      <c r="AY154" s="275" t="s">
        <v>192</v>
      </c>
    </row>
    <row r="155" s="13" customFormat="1">
      <c r="A155" s="13"/>
      <c r="B155" s="254"/>
      <c r="C155" s="255"/>
      <c r="D155" s="252" t="s">
        <v>205</v>
      </c>
      <c r="E155" s="255"/>
      <c r="F155" s="257" t="s">
        <v>931</v>
      </c>
      <c r="G155" s="255"/>
      <c r="H155" s="258">
        <v>0.0030000000000000001</v>
      </c>
      <c r="I155" s="259"/>
      <c r="J155" s="259"/>
      <c r="K155" s="255"/>
      <c r="L155" s="255"/>
      <c r="M155" s="260"/>
      <c r="N155" s="261"/>
      <c r="O155" s="262"/>
      <c r="P155" s="262"/>
      <c r="Q155" s="262"/>
      <c r="R155" s="262"/>
      <c r="S155" s="262"/>
      <c r="T155" s="262"/>
      <c r="U155" s="262"/>
      <c r="V155" s="262"/>
      <c r="W155" s="262"/>
      <c r="X155" s="263"/>
      <c r="Y155" s="13"/>
      <c r="Z155" s="13"/>
      <c r="AA155" s="13"/>
      <c r="AB155" s="13"/>
      <c r="AC155" s="13"/>
      <c r="AD155" s="13"/>
      <c r="AE155" s="13"/>
      <c r="AT155" s="264" t="s">
        <v>205</v>
      </c>
      <c r="AU155" s="264" t="s">
        <v>90</v>
      </c>
      <c r="AV155" s="13" t="s">
        <v>90</v>
      </c>
      <c r="AW155" s="13" t="s">
        <v>4</v>
      </c>
      <c r="AX155" s="13" t="s">
        <v>88</v>
      </c>
      <c r="AY155" s="264" t="s">
        <v>192</v>
      </c>
    </row>
    <row r="156" s="2" customFormat="1" ht="24.15" customHeight="1">
      <c r="A156" s="37"/>
      <c r="B156" s="38"/>
      <c r="C156" s="276" t="s">
        <v>247</v>
      </c>
      <c r="D156" s="276" t="s">
        <v>261</v>
      </c>
      <c r="E156" s="277" t="s">
        <v>932</v>
      </c>
      <c r="F156" s="278" t="s">
        <v>933</v>
      </c>
      <c r="G156" s="279" t="s">
        <v>934</v>
      </c>
      <c r="H156" s="280">
        <v>3.3399999999999999</v>
      </c>
      <c r="I156" s="281"/>
      <c r="J156" s="282"/>
      <c r="K156" s="283">
        <f>ROUND(P156*H156,2)</f>
        <v>0</v>
      </c>
      <c r="L156" s="278" t="s">
        <v>582</v>
      </c>
      <c r="M156" s="284"/>
      <c r="N156" s="285" t="s">
        <v>1</v>
      </c>
      <c r="O156" s="241" t="s">
        <v>43</v>
      </c>
      <c r="P156" s="242">
        <f>I156+J156</f>
        <v>0</v>
      </c>
      <c r="Q156" s="242">
        <f>ROUND(I156*H156,2)</f>
        <v>0</v>
      </c>
      <c r="R156" s="242">
        <f>ROUND(J156*H156,2)</f>
        <v>0</v>
      </c>
      <c r="S156" s="90"/>
      <c r="T156" s="243">
        <f>S156*H156</f>
        <v>0</v>
      </c>
      <c r="U156" s="243">
        <v>0.001</v>
      </c>
      <c r="V156" s="243">
        <f>U156*H156</f>
        <v>0.0033400000000000001</v>
      </c>
      <c r="W156" s="243">
        <v>0</v>
      </c>
      <c r="X156" s="244">
        <f>W156*H156</f>
        <v>0</v>
      </c>
      <c r="Y156" s="37"/>
      <c r="Z156" s="37"/>
      <c r="AA156" s="37"/>
      <c r="AB156" s="37"/>
      <c r="AC156" s="37"/>
      <c r="AD156" s="37"/>
      <c r="AE156" s="37"/>
      <c r="AR156" s="245" t="s">
        <v>247</v>
      </c>
      <c r="AT156" s="245" t="s">
        <v>261</v>
      </c>
      <c r="AU156" s="245" t="s">
        <v>90</v>
      </c>
      <c r="AY156" s="16" t="s">
        <v>192</v>
      </c>
      <c r="BE156" s="246">
        <f>IF(O156="základní",K156,0)</f>
        <v>0</v>
      </c>
      <c r="BF156" s="246">
        <f>IF(O156="snížená",K156,0)</f>
        <v>0</v>
      </c>
      <c r="BG156" s="246">
        <f>IF(O156="zákl. přenesená",K156,0)</f>
        <v>0</v>
      </c>
      <c r="BH156" s="246">
        <f>IF(O156="sníž. přenesená",K156,0)</f>
        <v>0</v>
      </c>
      <c r="BI156" s="246">
        <f>IF(O156="nulová",K156,0)</f>
        <v>0</v>
      </c>
      <c r="BJ156" s="16" t="s">
        <v>88</v>
      </c>
      <c r="BK156" s="246">
        <f>ROUND(P156*H156,2)</f>
        <v>0</v>
      </c>
      <c r="BL156" s="16" t="s">
        <v>199</v>
      </c>
      <c r="BM156" s="245" t="s">
        <v>935</v>
      </c>
    </row>
    <row r="157" s="13" customFormat="1">
      <c r="A157" s="13"/>
      <c r="B157" s="254"/>
      <c r="C157" s="255"/>
      <c r="D157" s="252" t="s">
        <v>205</v>
      </c>
      <c r="E157" s="256" t="s">
        <v>1</v>
      </c>
      <c r="F157" s="257" t="s">
        <v>930</v>
      </c>
      <c r="G157" s="255"/>
      <c r="H157" s="258">
        <v>3.3399999999999999</v>
      </c>
      <c r="I157" s="259"/>
      <c r="J157" s="259"/>
      <c r="K157" s="255"/>
      <c r="L157" s="255"/>
      <c r="M157" s="260"/>
      <c r="N157" s="261"/>
      <c r="O157" s="262"/>
      <c r="P157" s="262"/>
      <c r="Q157" s="262"/>
      <c r="R157" s="262"/>
      <c r="S157" s="262"/>
      <c r="T157" s="262"/>
      <c r="U157" s="262"/>
      <c r="V157" s="262"/>
      <c r="W157" s="262"/>
      <c r="X157" s="263"/>
      <c r="Y157" s="13"/>
      <c r="Z157" s="13"/>
      <c r="AA157" s="13"/>
      <c r="AB157" s="13"/>
      <c r="AC157" s="13"/>
      <c r="AD157" s="13"/>
      <c r="AE157" s="13"/>
      <c r="AT157" s="264" t="s">
        <v>205</v>
      </c>
      <c r="AU157" s="264" t="s">
        <v>90</v>
      </c>
      <c r="AV157" s="13" t="s">
        <v>90</v>
      </c>
      <c r="AW157" s="13" t="s">
        <v>5</v>
      </c>
      <c r="AX157" s="13" t="s">
        <v>80</v>
      </c>
      <c r="AY157" s="264" t="s">
        <v>192</v>
      </c>
    </row>
    <row r="158" s="14" customFormat="1">
      <c r="A158" s="14"/>
      <c r="B158" s="265"/>
      <c r="C158" s="266"/>
      <c r="D158" s="252" t="s">
        <v>205</v>
      </c>
      <c r="E158" s="267" t="s">
        <v>1</v>
      </c>
      <c r="F158" s="268" t="s">
        <v>209</v>
      </c>
      <c r="G158" s="266"/>
      <c r="H158" s="269">
        <v>3.3399999999999999</v>
      </c>
      <c r="I158" s="270"/>
      <c r="J158" s="270"/>
      <c r="K158" s="266"/>
      <c r="L158" s="266"/>
      <c r="M158" s="271"/>
      <c r="N158" s="272"/>
      <c r="O158" s="273"/>
      <c r="P158" s="273"/>
      <c r="Q158" s="273"/>
      <c r="R158" s="273"/>
      <c r="S158" s="273"/>
      <c r="T158" s="273"/>
      <c r="U158" s="273"/>
      <c r="V158" s="273"/>
      <c r="W158" s="273"/>
      <c r="X158" s="274"/>
      <c r="Y158" s="14"/>
      <c r="Z158" s="14"/>
      <c r="AA158" s="14"/>
      <c r="AB158" s="14"/>
      <c r="AC158" s="14"/>
      <c r="AD158" s="14"/>
      <c r="AE158" s="14"/>
      <c r="AT158" s="275" t="s">
        <v>205</v>
      </c>
      <c r="AU158" s="275" t="s">
        <v>90</v>
      </c>
      <c r="AV158" s="14" t="s">
        <v>199</v>
      </c>
      <c r="AW158" s="14" t="s">
        <v>5</v>
      </c>
      <c r="AX158" s="14" t="s">
        <v>88</v>
      </c>
      <c r="AY158" s="275" t="s">
        <v>192</v>
      </c>
    </row>
    <row r="159" s="12" customFormat="1" ht="22.8" customHeight="1">
      <c r="A159" s="12"/>
      <c r="B159" s="216"/>
      <c r="C159" s="217"/>
      <c r="D159" s="218" t="s">
        <v>79</v>
      </c>
      <c r="E159" s="231" t="s">
        <v>266</v>
      </c>
      <c r="F159" s="231" t="s">
        <v>267</v>
      </c>
      <c r="G159" s="217"/>
      <c r="H159" s="217"/>
      <c r="I159" s="220"/>
      <c r="J159" s="220"/>
      <c r="K159" s="232">
        <f>BK159</f>
        <v>0</v>
      </c>
      <c r="L159" s="217"/>
      <c r="M159" s="222"/>
      <c r="N159" s="223"/>
      <c r="O159" s="224"/>
      <c r="P159" s="224"/>
      <c r="Q159" s="225">
        <f>SUM(Q160:Q161)</f>
        <v>0</v>
      </c>
      <c r="R159" s="225">
        <f>SUM(R160:R161)</f>
        <v>0</v>
      </c>
      <c r="S159" s="224"/>
      <c r="T159" s="226">
        <f>SUM(T160:T161)</f>
        <v>0</v>
      </c>
      <c r="U159" s="224"/>
      <c r="V159" s="226">
        <f>SUM(V160:V161)</f>
        <v>0</v>
      </c>
      <c r="W159" s="224"/>
      <c r="X159" s="227">
        <f>SUM(X160:X161)</f>
        <v>0</v>
      </c>
      <c r="Y159" s="12"/>
      <c r="Z159" s="12"/>
      <c r="AA159" s="12"/>
      <c r="AB159" s="12"/>
      <c r="AC159" s="12"/>
      <c r="AD159" s="12"/>
      <c r="AE159" s="12"/>
      <c r="AR159" s="228" t="s">
        <v>88</v>
      </c>
      <c r="AT159" s="229" t="s">
        <v>79</v>
      </c>
      <c r="AU159" s="229" t="s">
        <v>88</v>
      </c>
      <c r="AY159" s="228" t="s">
        <v>192</v>
      </c>
      <c r="BK159" s="230">
        <f>SUM(BK160:BK161)</f>
        <v>0</v>
      </c>
    </row>
    <row r="160" s="2" customFormat="1" ht="24.15" customHeight="1">
      <c r="A160" s="37"/>
      <c r="B160" s="38"/>
      <c r="C160" s="233" t="s">
        <v>254</v>
      </c>
      <c r="D160" s="233" t="s">
        <v>194</v>
      </c>
      <c r="E160" s="234" t="s">
        <v>716</v>
      </c>
      <c r="F160" s="235" t="s">
        <v>717</v>
      </c>
      <c r="G160" s="236" t="s">
        <v>271</v>
      </c>
      <c r="H160" s="237">
        <v>3.524</v>
      </c>
      <c r="I160" s="238"/>
      <c r="J160" s="238"/>
      <c r="K160" s="239">
        <f>ROUND(P160*H160,2)</f>
        <v>0</v>
      </c>
      <c r="L160" s="235" t="s">
        <v>582</v>
      </c>
      <c r="M160" s="43"/>
      <c r="N160" s="240" t="s">
        <v>1</v>
      </c>
      <c r="O160" s="241" t="s">
        <v>43</v>
      </c>
      <c r="P160" s="242">
        <f>I160+J160</f>
        <v>0</v>
      </c>
      <c r="Q160" s="242">
        <f>ROUND(I160*H160,2)</f>
        <v>0</v>
      </c>
      <c r="R160" s="242">
        <f>ROUND(J160*H160,2)</f>
        <v>0</v>
      </c>
      <c r="S160" s="90"/>
      <c r="T160" s="243">
        <f>S160*H160</f>
        <v>0</v>
      </c>
      <c r="U160" s="243">
        <v>0</v>
      </c>
      <c r="V160" s="243">
        <f>U160*H160</f>
        <v>0</v>
      </c>
      <c r="W160" s="243">
        <v>0</v>
      </c>
      <c r="X160" s="244">
        <f>W160*H160</f>
        <v>0</v>
      </c>
      <c r="Y160" s="37"/>
      <c r="Z160" s="37"/>
      <c r="AA160" s="37"/>
      <c r="AB160" s="37"/>
      <c r="AC160" s="37"/>
      <c r="AD160" s="37"/>
      <c r="AE160" s="37"/>
      <c r="AR160" s="245" t="s">
        <v>199</v>
      </c>
      <c r="AT160" s="245" t="s">
        <v>194</v>
      </c>
      <c r="AU160" s="245" t="s">
        <v>90</v>
      </c>
      <c r="AY160" s="16" t="s">
        <v>192</v>
      </c>
      <c r="BE160" s="246">
        <f>IF(O160="základní",K160,0)</f>
        <v>0</v>
      </c>
      <c r="BF160" s="246">
        <f>IF(O160="snížená",K160,0)</f>
        <v>0</v>
      </c>
      <c r="BG160" s="246">
        <f>IF(O160="zákl. přenesená",K160,0)</f>
        <v>0</v>
      </c>
      <c r="BH160" s="246">
        <f>IF(O160="sníž. přenesená",K160,0)</f>
        <v>0</v>
      </c>
      <c r="BI160" s="246">
        <f>IF(O160="nulová",K160,0)</f>
        <v>0</v>
      </c>
      <c r="BJ160" s="16" t="s">
        <v>88</v>
      </c>
      <c r="BK160" s="246">
        <f>ROUND(P160*H160,2)</f>
        <v>0</v>
      </c>
      <c r="BL160" s="16" t="s">
        <v>199</v>
      </c>
      <c r="BM160" s="245" t="s">
        <v>936</v>
      </c>
    </row>
    <row r="161" s="2" customFormat="1">
      <c r="A161" s="37"/>
      <c r="B161" s="38"/>
      <c r="C161" s="39"/>
      <c r="D161" s="247" t="s">
        <v>201</v>
      </c>
      <c r="E161" s="39"/>
      <c r="F161" s="248" t="s">
        <v>937</v>
      </c>
      <c r="G161" s="39"/>
      <c r="H161" s="39"/>
      <c r="I161" s="249"/>
      <c r="J161" s="249"/>
      <c r="K161" s="39"/>
      <c r="L161" s="39"/>
      <c r="M161" s="43"/>
      <c r="N161" s="286"/>
      <c r="O161" s="287"/>
      <c r="P161" s="288"/>
      <c r="Q161" s="288"/>
      <c r="R161" s="288"/>
      <c r="S161" s="288"/>
      <c r="T161" s="288"/>
      <c r="U161" s="288"/>
      <c r="V161" s="288"/>
      <c r="W161" s="288"/>
      <c r="X161" s="289"/>
      <c r="Y161" s="37"/>
      <c r="Z161" s="37"/>
      <c r="AA161" s="37"/>
      <c r="AB161" s="37"/>
      <c r="AC161" s="37"/>
      <c r="AD161" s="37"/>
      <c r="AE161" s="37"/>
      <c r="AT161" s="16" t="s">
        <v>201</v>
      </c>
      <c r="AU161" s="16" t="s">
        <v>90</v>
      </c>
    </row>
    <row r="162" s="2" customFormat="1" ht="6.96" customHeight="1">
      <c r="A162" s="37"/>
      <c r="B162" s="65"/>
      <c r="C162" s="66"/>
      <c r="D162" s="66"/>
      <c r="E162" s="66"/>
      <c r="F162" s="66"/>
      <c r="G162" s="66"/>
      <c r="H162" s="66"/>
      <c r="I162" s="66"/>
      <c r="J162" s="66"/>
      <c r="K162" s="66"/>
      <c r="L162" s="66"/>
      <c r="M162" s="43"/>
      <c r="N162" s="37"/>
      <c r="P162" s="37"/>
      <c r="Q162" s="37"/>
      <c r="R162" s="37"/>
      <c r="S162" s="37"/>
      <c r="T162" s="37"/>
      <c r="U162" s="37"/>
      <c r="V162" s="37"/>
      <c r="W162" s="37"/>
      <c r="X162" s="37"/>
      <c r="Y162" s="37"/>
      <c r="Z162" s="37"/>
      <c r="AA162" s="37"/>
      <c r="AB162" s="37"/>
      <c r="AC162" s="37"/>
      <c r="AD162" s="37"/>
      <c r="AE162" s="37"/>
    </row>
  </sheetData>
  <sheetProtection sheet="1" autoFilter="0" formatColumns="0" formatRows="0" objects="1" scenarios="1" spinCount="100000" saltValue="Oqn+NsZliIAzaMi4LDlxTlo8BtxDa4fot33Icayi61sTpcOlaoOiaIhKvUkY8P2dPBEp+XHGQ2obgPDWP8b8KA==" hashValue="k28cuUGmAx7TSzGzc9fBKBeoXDSbEQhn/VRDHhM+7KSk4bmKCR2nZ1Qtdf/vJ1ToiKdsJ80N4t3FmgGpBN1VSQ==" algorithmName="SHA-512" password="CC35"/>
  <autoFilter ref="C122:L161"/>
  <mergeCells count="12">
    <mergeCell ref="E7:H7"/>
    <mergeCell ref="E9:H9"/>
    <mergeCell ref="E11:H11"/>
    <mergeCell ref="E20:H20"/>
    <mergeCell ref="E29:H29"/>
    <mergeCell ref="E85:H85"/>
    <mergeCell ref="E87:H87"/>
    <mergeCell ref="E89:H89"/>
    <mergeCell ref="E111:H111"/>
    <mergeCell ref="E113:H113"/>
    <mergeCell ref="E115:H115"/>
    <mergeCell ref="M2:Z2"/>
  </mergeCells>
  <hyperlinks>
    <hyperlink ref="F127" r:id="rId1" display="https://podminky.urs.cz/item/CS_URS_2025_01/181411151"/>
    <hyperlink ref="F131" r:id="rId2" display="https://podminky.urs.cz/item/CS_URS_2025_01/183403113"/>
    <hyperlink ref="F137" r:id="rId3" display="https://podminky.urs.cz/item/CS_URS_2025_01/183403153"/>
    <hyperlink ref="F143" r:id="rId4" display="https://podminky.urs.cz/item/CS_URS_2025_01/183403161"/>
    <hyperlink ref="F149" r:id="rId5" display="https://podminky.urs.cz/item/CS_URS_2025_01/184813511"/>
    <hyperlink ref="F151" r:id="rId6" display="https://podminky.urs.cz/item/CS_URS_2025_01/185802113"/>
    <hyperlink ref="F161" r:id="rId7" display="https://podminky.urs.cz/item/CS_URS_2025_01/998231311"/>
  </hyperlinks>
  <pageMargins left="0.39375" right="0.39375" top="0.39375" bottom="0.39375" header="0" footer="0"/>
  <pageSetup paperSize="9" orientation="portrait" blackAndWhite="1" fitToHeight="100"/>
  <headerFooter>
    <oddFooter>&amp;CStrana &amp;P z &amp;N</oddFooter>
  </headerFooter>
  <drawing r:id="rId8"/>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146</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894</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938</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ROUND(K125,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ROUND((SUM(BE125:BE214)),  2)</f>
        <v>0</v>
      </c>
      <c r="G37" s="37"/>
      <c r="H37" s="37"/>
      <c r="I37" s="169">
        <v>0.20999999999999999</v>
      </c>
      <c r="J37" s="37"/>
      <c r="K37" s="164">
        <f>ROUND(((SUM(BE125:BE214))*I37),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ROUND((SUM(BF125:BF214)),  2)</f>
        <v>0</v>
      </c>
      <c r="G38" s="37"/>
      <c r="H38" s="37"/>
      <c r="I38" s="169">
        <v>0.12</v>
      </c>
      <c r="J38" s="37"/>
      <c r="K38" s="164">
        <f>ROUND(((SUM(BF125:BF214))*I38),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ROUND((SUM(BG125:BG214)),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ROUND((SUM(BH125:BH214)),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ROUND((SUM(BI125:BI214)),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894</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 xml:space="preserve">16.06 - Založení trvalkových záhonů </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Q125</f>
        <v>0</v>
      </c>
      <c r="J98" s="109">
        <f>R125</f>
        <v>0</v>
      </c>
      <c r="K98" s="109">
        <f>K125</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Q126</f>
        <v>0</v>
      </c>
      <c r="J99" s="197">
        <f>R126</f>
        <v>0</v>
      </c>
      <c r="K99" s="197">
        <f>K126</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Q127</f>
        <v>0</v>
      </c>
      <c r="J100" s="202">
        <f>R127</f>
        <v>0</v>
      </c>
      <c r="K100" s="202">
        <f>K127</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443</v>
      </c>
      <c r="E101" s="201"/>
      <c r="F101" s="201"/>
      <c r="G101" s="201"/>
      <c r="H101" s="201"/>
      <c r="I101" s="202">
        <f>Q181</f>
        <v>0</v>
      </c>
      <c r="J101" s="202">
        <f>R181</f>
        <v>0</v>
      </c>
      <c r="K101" s="202">
        <f>K181</f>
        <v>0</v>
      </c>
      <c r="L101" s="135"/>
      <c r="M101" s="203"/>
      <c r="S101" s="10"/>
      <c r="T101" s="10"/>
      <c r="U101" s="10"/>
      <c r="V101" s="10"/>
      <c r="W101" s="10"/>
      <c r="X101" s="10"/>
      <c r="Y101" s="10"/>
      <c r="Z101" s="10"/>
      <c r="AA101" s="10"/>
      <c r="AB101" s="10"/>
      <c r="AC101" s="10"/>
      <c r="AD101" s="10"/>
      <c r="AE101" s="10"/>
    </row>
    <row r="102" s="10" customFormat="1" ht="19.92" customHeight="1">
      <c r="A102" s="10"/>
      <c r="B102" s="199"/>
      <c r="C102" s="135"/>
      <c r="D102" s="200" t="s">
        <v>167</v>
      </c>
      <c r="E102" s="201"/>
      <c r="F102" s="201"/>
      <c r="G102" s="201"/>
      <c r="H102" s="201"/>
      <c r="I102" s="202">
        <f>Q188</f>
        <v>0</v>
      </c>
      <c r="J102" s="202">
        <f>R188</f>
        <v>0</v>
      </c>
      <c r="K102" s="202">
        <f>K188</f>
        <v>0</v>
      </c>
      <c r="L102" s="135"/>
      <c r="M102" s="203"/>
      <c r="S102" s="10"/>
      <c r="T102" s="10"/>
      <c r="U102" s="10"/>
      <c r="V102" s="10"/>
      <c r="W102" s="10"/>
      <c r="X102" s="10"/>
      <c r="Y102" s="10"/>
      <c r="Z102" s="10"/>
      <c r="AA102" s="10"/>
      <c r="AB102" s="10"/>
      <c r="AC102" s="10"/>
      <c r="AD102" s="10"/>
      <c r="AE102" s="10"/>
    </row>
    <row r="103" s="9" customFormat="1" ht="24.96" customHeight="1">
      <c r="A103" s="9"/>
      <c r="B103" s="193"/>
      <c r="C103" s="194"/>
      <c r="D103" s="195" t="s">
        <v>939</v>
      </c>
      <c r="E103" s="196"/>
      <c r="F103" s="196"/>
      <c r="G103" s="196"/>
      <c r="H103" s="196"/>
      <c r="I103" s="197">
        <f>Q191</f>
        <v>0</v>
      </c>
      <c r="J103" s="197">
        <f>R191</f>
        <v>0</v>
      </c>
      <c r="K103" s="197">
        <f>K191</f>
        <v>0</v>
      </c>
      <c r="L103" s="194"/>
      <c r="M103" s="198"/>
      <c r="S103" s="9"/>
      <c r="T103" s="9"/>
      <c r="U103" s="9"/>
      <c r="V103" s="9"/>
      <c r="W103" s="9"/>
      <c r="X103" s="9"/>
      <c r="Y103" s="9"/>
      <c r="Z103" s="9"/>
      <c r="AA103" s="9"/>
      <c r="AB103" s="9"/>
      <c r="AC103" s="9"/>
      <c r="AD103" s="9"/>
      <c r="AE103" s="9"/>
    </row>
    <row r="104" s="2" customFormat="1" ht="21.84" customHeight="1">
      <c r="A104" s="37"/>
      <c r="B104" s="38"/>
      <c r="C104" s="39"/>
      <c r="D104" s="39"/>
      <c r="E104" s="39"/>
      <c r="F104" s="39"/>
      <c r="G104" s="39"/>
      <c r="H104" s="39"/>
      <c r="I104" s="39"/>
      <c r="J104" s="39"/>
      <c r="K104" s="39"/>
      <c r="L104" s="39"/>
      <c r="M104" s="62"/>
      <c r="S104" s="37"/>
      <c r="T104" s="37"/>
      <c r="U104" s="37"/>
      <c r="V104" s="37"/>
      <c r="W104" s="37"/>
      <c r="X104" s="37"/>
      <c r="Y104" s="37"/>
      <c r="Z104" s="37"/>
      <c r="AA104" s="37"/>
      <c r="AB104" s="37"/>
      <c r="AC104" s="37"/>
      <c r="AD104" s="37"/>
      <c r="AE104" s="37"/>
    </row>
    <row r="105" s="2" customFormat="1" ht="6.96" customHeight="1">
      <c r="A105" s="37"/>
      <c r="B105" s="65"/>
      <c r="C105" s="66"/>
      <c r="D105" s="66"/>
      <c r="E105" s="66"/>
      <c r="F105" s="66"/>
      <c r="G105" s="66"/>
      <c r="H105" s="66"/>
      <c r="I105" s="66"/>
      <c r="J105" s="66"/>
      <c r="K105" s="66"/>
      <c r="L105" s="66"/>
      <c r="M105" s="62"/>
      <c r="S105" s="37"/>
      <c r="T105" s="37"/>
      <c r="U105" s="37"/>
      <c r="V105" s="37"/>
      <c r="W105" s="37"/>
      <c r="X105" s="37"/>
      <c r="Y105" s="37"/>
      <c r="Z105" s="37"/>
      <c r="AA105" s="37"/>
      <c r="AB105" s="37"/>
      <c r="AC105" s="37"/>
      <c r="AD105" s="37"/>
      <c r="AE105" s="37"/>
    </row>
    <row r="109" s="2" customFormat="1" ht="6.96" customHeight="1">
      <c r="A109" s="37"/>
      <c r="B109" s="67"/>
      <c r="C109" s="68"/>
      <c r="D109" s="68"/>
      <c r="E109" s="68"/>
      <c r="F109" s="68"/>
      <c r="G109" s="68"/>
      <c r="H109" s="68"/>
      <c r="I109" s="68"/>
      <c r="J109" s="68"/>
      <c r="K109" s="68"/>
      <c r="L109" s="68"/>
      <c r="M109" s="62"/>
      <c r="S109" s="37"/>
      <c r="T109" s="37"/>
      <c r="U109" s="37"/>
      <c r="V109" s="37"/>
      <c r="W109" s="37"/>
      <c r="X109" s="37"/>
      <c r="Y109" s="37"/>
      <c r="Z109" s="37"/>
      <c r="AA109" s="37"/>
      <c r="AB109" s="37"/>
      <c r="AC109" s="37"/>
      <c r="AD109" s="37"/>
      <c r="AE109" s="37"/>
    </row>
    <row r="110" s="2" customFormat="1" ht="24.96" customHeight="1">
      <c r="A110" s="37"/>
      <c r="B110" s="38"/>
      <c r="C110" s="22" t="s">
        <v>173</v>
      </c>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6.96" customHeight="1">
      <c r="A111" s="37"/>
      <c r="B111" s="38"/>
      <c r="C111" s="39"/>
      <c r="D111" s="39"/>
      <c r="E111" s="39"/>
      <c r="F111" s="39"/>
      <c r="G111" s="39"/>
      <c r="H111" s="39"/>
      <c r="I111" s="39"/>
      <c r="J111" s="39"/>
      <c r="K111" s="39"/>
      <c r="L111" s="39"/>
      <c r="M111" s="62"/>
      <c r="S111" s="37"/>
      <c r="T111" s="37"/>
      <c r="U111" s="37"/>
      <c r="V111" s="37"/>
      <c r="W111" s="37"/>
      <c r="X111" s="37"/>
      <c r="Y111" s="37"/>
      <c r="Z111" s="37"/>
      <c r="AA111" s="37"/>
      <c r="AB111" s="37"/>
      <c r="AC111" s="37"/>
      <c r="AD111" s="37"/>
      <c r="AE111" s="37"/>
    </row>
    <row r="112" s="2" customFormat="1" ht="12" customHeight="1">
      <c r="A112" s="37"/>
      <c r="B112" s="38"/>
      <c r="C112" s="31" t="s">
        <v>17</v>
      </c>
      <c r="D112" s="39"/>
      <c r="E112" s="39"/>
      <c r="F112" s="39"/>
      <c r="G112" s="39"/>
      <c r="H112" s="39"/>
      <c r="I112" s="39"/>
      <c r="J112" s="39"/>
      <c r="K112" s="39"/>
      <c r="L112" s="39"/>
      <c r="M112" s="62"/>
      <c r="S112" s="37"/>
      <c r="T112" s="37"/>
      <c r="U112" s="37"/>
      <c r="V112" s="37"/>
      <c r="W112" s="37"/>
      <c r="X112" s="37"/>
      <c r="Y112" s="37"/>
      <c r="Z112" s="37"/>
      <c r="AA112" s="37"/>
      <c r="AB112" s="37"/>
      <c r="AC112" s="37"/>
      <c r="AD112" s="37"/>
      <c r="AE112" s="37"/>
    </row>
    <row r="113" s="2" customFormat="1" ht="26.25" customHeight="1">
      <c r="A113" s="37"/>
      <c r="B113" s="38"/>
      <c r="C113" s="39"/>
      <c r="D113" s="39"/>
      <c r="E113" s="188" t="str">
        <f>E7</f>
        <v>MŠ Sluníčko - projekt úpravy zahrady pro děti s poruchou autistického spektra</v>
      </c>
      <c r="F113" s="31"/>
      <c r="G113" s="31"/>
      <c r="H113" s="31"/>
      <c r="I113" s="39"/>
      <c r="J113" s="39"/>
      <c r="K113" s="39"/>
      <c r="L113" s="39"/>
      <c r="M113" s="62"/>
      <c r="S113" s="37"/>
      <c r="T113" s="37"/>
      <c r="U113" s="37"/>
      <c r="V113" s="37"/>
      <c r="W113" s="37"/>
      <c r="X113" s="37"/>
      <c r="Y113" s="37"/>
      <c r="Z113" s="37"/>
      <c r="AA113" s="37"/>
      <c r="AB113" s="37"/>
      <c r="AC113" s="37"/>
      <c r="AD113" s="37"/>
      <c r="AE113" s="37"/>
    </row>
    <row r="114" s="1" customFormat="1" ht="12" customHeight="1">
      <c r="B114" s="20"/>
      <c r="C114" s="31" t="s">
        <v>151</v>
      </c>
      <c r="D114" s="21"/>
      <c r="E114" s="21"/>
      <c r="F114" s="21"/>
      <c r="G114" s="21"/>
      <c r="H114" s="21"/>
      <c r="I114" s="21"/>
      <c r="J114" s="21"/>
      <c r="K114" s="21"/>
      <c r="L114" s="21"/>
      <c r="M114" s="19"/>
    </row>
    <row r="115" s="2" customFormat="1" ht="16.5" customHeight="1">
      <c r="A115" s="37"/>
      <c r="B115" s="38"/>
      <c r="C115" s="39"/>
      <c r="D115" s="39"/>
      <c r="E115" s="188" t="s">
        <v>894</v>
      </c>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12" customHeight="1">
      <c r="A116" s="37"/>
      <c r="B116" s="38"/>
      <c r="C116" s="31" t="s">
        <v>441</v>
      </c>
      <c r="D116" s="39"/>
      <c r="E116" s="39"/>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16.5" customHeight="1">
      <c r="A117" s="37"/>
      <c r="B117" s="38"/>
      <c r="C117" s="39"/>
      <c r="D117" s="39"/>
      <c r="E117" s="75" t="str">
        <f>E11</f>
        <v xml:space="preserve">16.06 - Založení trvalkových záhonů </v>
      </c>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6.96" customHeight="1">
      <c r="A118" s="37"/>
      <c r="B118" s="38"/>
      <c r="C118" s="39"/>
      <c r="D118" s="39"/>
      <c r="E118" s="39"/>
      <c r="F118" s="39"/>
      <c r="G118" s="39"/>
      <c r="H118" s="39"/>
      <c r="I118" s="39"/>
      <c r="J118" s="39"/>
      <c r="K118" s="39"/>
      <c r="L118" s="39"/>
      <c r="M118" s="62"/>
      <c r="S118" s="37"/>
      <c r="T118" s="37"/>
      <c r="U118" s="37"/>
      <c r="V118" s="37"/>
      <c r="W118" s="37"/>
      <c r="X118" s="37"/>
      <c r="Y118" s="37"/>
      <c r="Z118" s="37"/>
      <c r="AA118" s="37"/>
      <c r="AB118" s="37"/>
      <c r="AC118" s="37"/>
      <c r="AD118" s="37"/>
      <c r="AE118" s="37"/>
    </row>
    <row r="119" s="2" customFormat="1" ht="12" customHeight="1">
      <c r="A119" s="37"/>
      <c r="B119" s="38"/>
      <c r="C119" s="31" t="s">
        <v>21</v>
      </c>
      <c r="D119" s="39"/>
      <c r="E119" s="39"/>
      <c r="F119" s="26" t="str">
        <f>F14</f>
        <v>Roudnice nad Labem</v>
      </c>
      <c r="G119" s="39"/>
      <c r="H119" s="39"/>
      <c r="I119" s="31" t="s">
        <v>23</v>
      </c>
      <c r="J119" s="78" t="str">
        <f>IF(J14="","",J14)</f>
        <v>28. 8. 2024</v>
      </c>
      <c r="K119" s="39"/>
      <c r="L119" s="39"/>
      <c r="M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39"/>
      <c r="J120" s="39"/>
      <c r="K120" s="39"/>
      <c r="L120" s="39"/>
      <c r="M120" s="62"/>
      <c r="S120" s="37"/>
      <c r="T120" s="37"/>
      <c r="U120" s="37"/>
      <c r="V120" s="37"/>
      <c r="W120" s="37"/>
      <c r="X120" s="37"/>
      <c r="Y120" s="37"/>
      <c r="Z120" s="37"/>
      <c r="AA120" s="37"/>
      <c r="AB120" s="37"/>
      <c r="AC120" s="37"/>
      <c r="AD120" s="37"/>
      <c r="AE120" s="37"/>
    </row>
    <row r="121" s="2" customFormat="1" ht="25.65" customHeight="1">
      <c r="A121" s="37"/>
      <c r="B121" s="38"/>
      <c r="C121" s="31" t="s">
        <v>25</v>
      </c>
      <c r="D121" s="39"/>
      <c r="E121" s="39"/>
      <c r="F121" s="26" t="str">
        <f>E17</f>
        <v>MŠ Sluníčko</v>
      </c>
      <c r="G121" s="39"/>
      <c r="H121" s="39"/>
      <c r="I121" s="31" t="s">
        <v>32</v>
      </c>
      <c r="J121" s="35" t="str">
        <f>E23</f>
        <v>Ing. Tomáš Prinz, DiS.</v>
      </c>
      <c r="K121" s="39"/>
      <c r="L121" s="39"/>
      <c r="M121" s="62"/>
      <c r="S121" s="37"/>
      <c r="T121" s="37"/>
      <c r="U121" s="37"/>
      <c r="V121" s="37"/>
      <c r="W121" s="37"/>
      <c r="X121" s="37"/>
      <c r="Y121" s="37"/>
      <c r="Z121" s="37"/>
      <c r="AA121" s="37"/>
      <c r="AB121" s="37"/>
      <c r="AC121" s="37"/>
      <c r="AD121" s="37"/>
      <c r="AE121" s="37"/>
    </row>
    <row r="122" s="2" customFormat="1" ht="15.15" customHeight="1">
      <c r="A122" s="37"/>
      <c r="B122" s="38"/>
      <c r="C122" s="31" t="s">
        <v>30</v>
      </c>
      <c r="D122" s="39"/>
      <c r="E122" s="39"/>
      <c r="F122" s="26" t="str">
        <f>IF(E20="","",E20)</f>
        <v>Vyplň údaj</v>
      </c>
      <c r="G122" s="39"/>
      <c r="H122" s="39"/>
      <c r="I122" s="31" t="s">
        <v>35</v>
      </c>
      <c r="J122" s="35" t="str">
        <f>E26</f>
        <v xml:space="preserve"> </v>
      </c>
      <c r="K122" s="39"/>
      <c r="L122" s="39"/>
      <c r="M122" s="62"/>
      <c r="S122" s="37"/>
      <c r="T122" s="37"/>
      <c r="U122" s="37"/>
      <c r="V122" s="37"/>
      <c r="W122" s="37"/>
      <c r="X122" s="37"/>
      <c r="Y122" s="37"/>
      <c r="Z122" s="37"/>
      <c r="AA122" s="37"/>
      <c r="AB122" s="37"/>
      <c r="AC122" s="37"/>
      <c r="AD122" s="37"/>
      <c r="AE122" s="37"/>
    </row>
    <row r="123" s="2" customFormat="1" ht="10.32" customHeight="1">
      <c r="A123" s="37"/>
      <c r="B123" s="38"/>
      <c r="C123" s="39"/>
      <c r="D123" s="39"/>
      <c r="E123" s="39"/>
      <c r="F123" s="39"/>
      <c r="G123" s="39"/>
      <c r="H123" s="39"/>
      <c r="I123" s="39"/>
      <c r="J123" s="39"/>
      <c r="K123" s="39"/>
      <c r="L123" s="39"/>
      <c r="M123" s="62"/>
      <c r="S123" s="37"/>
      <c r="T123" s="37"/>
      <c r="U123" s="37"/>
      <c r="V123" s="37"/>
      <c r="W123" s="37"/>
      <c r="X123" s="37"/>
      <c r="Y123" s="37"/>
      <c r="Z123" s="37"/>
      <c r="AA123" s="37"/>
      <c r="AB123" s="37"/>
      <c r="AC123" s="37"/>
      <c r="AD123" s="37"/>
      <c r="AE123" s="37"/>
    </row>
    <row r="124" s="11" customFormat="1" ht="29.28" customHeight="1">
      <c r="A124" s="204"/>
      <c r="B124" s="205"/>
      <c r="C124" s="206" t="s">
        <v>174</v>
      </c>
      <c r="D124" s="207" t="s">
        <v>63</v>
      </c>
      <c r="E124" s="207" t="s">
        <v>59</v>
      </c>
      <c r="F124" s="207" t="s">
        <v>60</v>
      </c>
      <c r="G124" s="207" t="s">
        <v>175</v>
      </c>
      <c r="H124" s="207" t="s">
        <v>176</v>
      </c>
      <c r="I124" s="207" t="s">
        <v>177</v>
      </c>
      <c r="J124" s="207" t="s">
        <v>178</v>
      </c>
      <c r="K124" s="207" t="s">
        <v>160</v>
      </c>
      <c r="L124" s="208" t="s">
        <v>179</v>
      </c>
      <c r="M124" s="209"/>
      <c r="N124" s="99" t="s">
        <v>1</v>
      </c>
      <c r="O124" s="100" t="s">
        <v>42</v>
      </c>
      <c r="P124" s="100" t="s">
        <v>180</v>
      </c>
      <c r="Q124" s="100" t="s">
        <v>181</v>
      </c>
      <c r="R124" s="100" t="s">
        <v>182</v>
      </c>
      <c r="S124" s="100" t="s">
        <v>183</v>
      </c>
      <c r="T124" s="100" t="s">
        <v>184</v>
      </c>
      <c r="U124" s="100" t="s">
        <v>185</v>
      </c>
      <c r="V124" s="100" t="s">
        <v>186</v>
      </c>
      <c r="W124" s="100" t="s">
        <v>187</v>
      </c>
      <c r="X124" s="101" t="s">
        <v>188</v>
      </c>
      <c r="Y124" s="204"/>
      <c r="Z124" s="204"/>
      <c r="AA124" s="204"/>
      <c r="AB124" s="204"/>
      <c r="AC124" s="204"/>
      <c r="AD124" s="204"/>
      <c r="AE124" s="204"/>
    </row>
    <row r="125" s="2" customFormat="1" ht="22.8" customHeight="1">
      <c r="A125" s="37"/>
      <c r="B125" s="38"/>
      <c r="C125" s="106" t="s">
        <v>189</v>
      </c>
      <c r="D125" s="39"/>
      <c r="E125" s="39"/>
      <c r="F125" s="39"/>
      <c r="G125" s="39"/>
      <c r="H125" s="39"/>
      <c r="I125" s="39"/>
      <c r="J125" s="39"/>
      <c r="K125" s="210">
        <f>BK125</f>
        <v>0</v>
      </c>
      <c r="L125" s="39"/>
      <c r="M125" s="43"/>
      <c r="N125" s="102"/>
      <c r="O125" s="211"/>
      <c r="P125" s="103"/>
      <c r="Q125" s="212">
        <f>Q126+Q191</f>
        <v>0</v>
      </c>
      <c r="R125" s="212">
        <f>R126+R191</f>
        <v>0</v>
      </c>
      <c r="S125" s="103"/>
      <c r="T125" s="213">
        <f>T126+T191</f>
        <v>0</v>
      </c>
      <c r="U125" s="103"/>
      <c r="V125" s="213">
        <f>V126+V191</f>
        <v>9.8317139999999998</v>
      </c>
      <c r="W125" s="103"/>
      <c r="X125" s="214">
        <f>X126+X191</f>
        <v>0</v>
      </c>
      <c r="Y125" s="37"/>
      <c r="Z125" s="37"/>
      <c r="AA125" s="37"/>
      <c r="AB125" s="37"/>
      <c r="AC125" s="37"/>
      <c r="AD125" s="37"/>
      <c r="AE125" s="37"/>
      <c r="AT125" s="16" t="s">
        <v>79</v>
      </c>
      <c r="AU125" s="16" t="s">
        <v>162</v>
      </c>
      <c r="BK125" s="215">
        <f>BK126+BK191</f>
        <v>0</v>
      </c>
    </row>
    <row r="126" s="12" customFormat="1" ht="25.92" customHeight="1">
      <c r="A126" s="12"/>
      <c r="B126" s="216"/>
      <c r="C126" s="217"/>
      <c r="D126" s="218" t="s">
        <v>79</v>
      </c>
      <c r="E126" s="219" t="s">
        <v>190</v>
      </c>
      <c r="F126" s="219" t="s">
        <v>191</v>
      </c>
      <c r="G126" s="217"/>
      <c r="H126" s="217"/>
      <c r="I126" s="220"/>
      <c r="J126" s="220"/>
      <c r="K126" s="221">
        <f>BK126</f>
        <v>0</v>
      </c>
      <c r="L126" s="217"/>
      <c r="M126" s="222"/>
      <c r="N126" s="223"/>
      <c r="O126" s="224"/>
      <c r="P126" s="224"/>
      <c r="Q126" s="225">
        <f>Q127+Q181+Q188</f>
        <v>0</v>
      </c>
      <c r="R126" s="225">
        <f>R127+R181+R188</f>
        <v>0</v>
      </c>
      <c r="S126" s="224"/>
      <c r="T126" s="226">
        <f>T127+T181+T188</f>
        <v>0</v>
      </c>
      <c r="U126" s="224"/>
      <c r="V126" s="226">
        <f>V127+V181+V188</f>
        <v>9.8317139999999998</v>
      </c>
      <c r="W126" s="224"/>
      <c r="X126" s="227">
        <f>X127+X181+X188</f>
        <v>0</v>
      </c>
      <c r="Y126" s="12"/>
      <c r="Z126" s="12"/>
      <c r="AA126" s="12"/>
      <c r="AB126" s="12"/>
      <c r="AC126" s="12"/>
      <c r="AD126" s="12"/>
      <c r="AE126" s="12"/>
      <c r="AR126" s="228" t="s">
        <v>88</v>
      </c>
      <c r="AT126" s="229" t="s">
        <v>79</v>
      </c>
      <c r="AU126" s="229" t="s">
        <v>80</v>
      </c>
      <c r="AY126" s="228" t="s">
        <v>192</v>
      </c>
      <c r="BK126" s="230">
        <f>BK127+BK181+BK188</f>
        <v>0</v>
      </c>
    </row>
    <row r="127" s="12" customFormat="1" ht="22.8" customHeight="1">
      <c r="A127" s="12"/>
      <c r="B127" s="216"/>
      <c r="C127" s="217"/>
      <c r="D127" s="218" t="s">
        <v>79</v>
      </c>
      <c r="E127" s="231" t="s">
        <v>88</v>
      </c>
      <c r="F127" s="231" t="s">
        <v>193</v>
      </c>
      <c r="G127" s="217"/>
      <c r="H127" s="217"/>
      <c r="I127" s="220"/>
      <c r="J127" s="220"/>
      <c r="K127" s="232">
        <f>BK127</f>
        <v>0</v>
      </c>
      <c r="L127" s="217"/>
      <c r="M127" s="222"/>
      <c r="N127" s="223"/>
      <c r="O127" s="224"/>
      <c r="P127" s="224"/>
      <c r="Q127" s="225">
        <f>SUM(Q128:Q180)</f>
        <v>0</v>
      </c>
      <c r="R127" s="225">
        <f>SUM(R128:R180)</f>
        <v>0</v>
      </c>
      <c r="S127" s="224"/>
      <c r="T127" s="226">
        <f>SUM(T128:T180)</f>
        <v>0</v>
      </c>
      <c r="U127" s="224"/>
      <c r="V127" s="226">
        <f>SUM(V128:V180)</f>
        <v>9.831054</v>
      </c>
      <c r="W127" s="224"/>
      <c r="X127" s="227">
        <f>SUM(X128:X180)</f>
        <v>0</v>
      </c>
      <c r="Y127" s="12"/>
      <c r="Z127" s="12"/>
      <c r="AA127" s="12"/>
      <c r="AB127" s="12"/>
      <c r="AC127" s="12"/>
      <c r="AD127" s="12"/>
      <c r="AE127" s="12"/>
      <c r="AR127" s="228" t="s">
        <v>88</v>
      </c>
      <c r="AT127" s="229" t="s">
        <v>79</v>
      </c>
      <c r="AU127" s="229" t="s">
        <v>88</v>
      </c>
      <c r="AY127" s="228" t="s">
        <v>192</v>
      </c>
      <c r="BK127" s="230">
        <f>SUM(BK128:BK180)</f>
        <v>0</v>
      </c>
    </row>
    <row r="128" s="2" customFormat="1" ht="37.8" customHeight="1">
      <c r="A128" s="37"/>
      <c r="B128" s="38"/>
      <c r="C128" s="233" t="s">
        <v>88</v>
      </c>
      <c r="D128" s="233" t="s">
        <v>194</v>
      </c>
      <c r="E128" s="234" t="s">
        <v>940</v>
      </c>
      <c r="F128" s="235" t="s">
        <v>941</v>
      </c>
      <c r="G128" s="236" t="s">
        <v>314</v>
      </c>
      <c r="H128" s="237">
        <v>581</v>
      </c>
      <c r="I128" s="238"/>
      <c r="J128" s="238"/>
      <c r="K128" s="239">
        <f>ROUND(P128*H128,2)</f>
        <v>0</v>
      </c>
      <c r="L128" s="235" t="s">
        <v>582</v>
      </c>
      <c r="M128" s="43"/>
      <c r="N128" s="240" t="s">
        <v>1</v>
      </c>
      <c r="O128" s="241" t="s">
        <v>43</v>
      </c>
      <c r="P128" s="242">
        <f>I128+J128</f>
        <v>0</v>
      </c>
      <c r="Q128" s="242">
        <f>ROUND(I128*H128,2)</f>
        <v>0</v>
      </c>
      <c r="R128" s="242">
        <f>ROUND(J128*H128,2)</f>
        <v>0</v>
      </c>
      <c r="S128" s="90"/>
      <c r="T128" s="243">
        <f>S128*H128</f>
        <v>0</v>
      </c>
      <c r="U128" s="243">
        <v>0</v>
      </c>
      <c r="V128" s="243">
        <f>U128*H128</f>
        <v>0</v>
      </c>
      <c r="W128" s="243">
        <v>0</v>
      </c>
      <c r="X128" s="244">
        <f>W128*H128</f>
        <v>0</v>
      </c>
      <c r="Y128" s="37"/>
      <c r="Z128" s="37"/>
      <c r="AA128" s="37"/>
      <c r="AB128" s="37"/>
      <c r="AC128" s="37"/>
      <c r="AD128" s="37"/>
      <c r="AE128" s="37"/>
      <c r="AR128" s="245" t="s">
        <v>199</v>
      </c>
      <c r="AT128" s="245" t="s">
        <v>194</v>
      </c>
      <c r="AU128" s="245" t="s">
        <v>90</v>
      </c>
      <c r="AY128" s="16" t="s">
        <v>192</v>
      </c>
      <c r="BE128" s="246">
        <f>IF(O128="základní",K128,0)</f>
        <v>0</v>
      </c>
      <c r="BF128" s="246">
        <f>IF(O128="snížená",K128,0)</f>
        <v>0</v>
      </c>
      <c r="BG128" s="246">
        <f>IF(O128="zákl. přenesená",K128,0)</f>
        <v>0</v>
      </c>
      <c r="BH128" s="246">
        <f>IF(O128="sníž. přenesená",K128,0)</f>
        <v>0</v>
      </c>
      <c r="BI128" s="246">
        <f>IF(O128="nulová",K128,0)</f>
        <v>0</v>
      </c>
      <c r="BJ128" s="16" t="s">
        <v>88</v>
      </c>
      <c r="BK128" s="246">
        <f>ROUND(P128*H128,2)</f>
        <v>0</v>
      </c>
      <c r="BL128" s="16" t="s">
        <v>199</v>
      </c>
      <c r="BM128" s="245" t="s">
        <v>942</v>
      </c>
    </row>
    <row r="129" s="2" customFormat="1">
      <c r="A129" s="37"/>
      <c r="B129" s="38"/>
      <c r="C129" s="39"/>
      <c r="D129" s="247" t="s">
        <v>201</v>
      </c>
      <c r="E129" s="39"/>
      <c r="F129" s="248" t="s">
        <v>943</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201</v>
      </c>
      <c r="AU129" s="16" t="s">
        <v>90</v>
      </c>
    </row>
    <row r="130" s="2" customFormat="1">
      <c r="A130" s="37"/>
      <c r="B130" s="38"/>
      <c r="C130" s="39"/>
      <c r="D130" s="252" t="s">
        <v>203</v>
      </c>
      <c r="E130" s="39"/>
      <c r="F130" s="253" t="s">
        <v>944</v>
      </c>
      <c r="G130" s="39"/>
      <c r="H130" s="39"/>
      <c r="I130" s="249"/>
      <c r="J130" s="249"/>
      <c r="K130" s="39"/>
      <c r="L130" s="39"/>
      <c r="M130" s="43"/>
      <c r="N130" s="250"/>
      <c r="O130" s="251"/>
      <c r="P130" s="90"/>
      <c r="Q130" s="90"/>
      <c r="R130" s="90"/>
      <c r="S130" s="90"/>
      <c r="T130" s="90"/>
      <c r="U130" s="90"/>
      <c r="V130" s="90"/>
      <c r="W130" s="90"/>
      <c r="X130" s="91"/>
      <c r="Y130" s="37"/>
      <c r="Z130" s="37"/>
      <c r="AA130" s="37"/>
      <c r="AB130" s="37"/>
      <c r="AC130" s="37"/>
      <c r="AD130" s="37"/>
      <c r="AE130" s="37"/>
      <c r="AT130" s="16" t="s">
        <v>203</v>
      </c>
      <c r="AU130" s="16" t="s">
        <v>90</v>
      </c>
    </row>
    <row r="131" s="2" customFormat="1" ht="24.15" customHeight="1">
      <c r="A131" s="37"/>
      <c r="B131" s="38"/>
      <c r="C131" s="233" t="s">
        <v>90</v>
      </c>
      <c r="D131" s="233" t="s">
        <v>194</v>
      </c>
      <c r="E131" s="234" t="s">
        <v>945</v>
      </c>
      <c r="F131" s="235" t="s">
        <v>946</v>
      </c>
      <c r="G131" s="236" t="s">
        <v>237</v>
      </c>
      <c r="H131" s="237">
        <v>127.7</v>
      </c>
      <c r="I131" s="238"/>
      <c r="J131" s="238"/>
      <c r="K131" s="239">
        <f>ROUND(P131*H131,2)</f>
        <v>0</v>
      </c>
      <c r="L131" s="235" t="s">
        <v>582</v>
      </c>
      <c r="M131" s="43"/>
      <c r="N131" s="240" t="s">
        <v>1</v>
      </c>
      <c r="O131" s="241" t="s">
        <v>43</v>
      </c>
      <c r="P131" s="242">
        <f>I131+J131</f>
        <v>0</v>
      </c>
      <c r="Q131" s="242">
        <f>ROUND(I131*H131,2)</f>
        <v>0</v>
      </c>
      <c r="R131" s="242">
        <f>ROUND(J131*H131,2)</f>
        <v>0</v>
      </c>
      <c r="S131" s="90"/>
      <c r="T131" s="243">
        <f>S131*H131</f>
        <v>0</v>
      </c>
      <c r="U131" s="243">
        <v>0</v>
      </c>
      <c r="V131" s="243">
        <f>U131*H131</f>
        <v>0</v>
      </c>
      <c r="W131" s="243">
        <v>0</v>
      </c>
      <c r="X131" s="244">
        <f>W131*H131</f>
        <v>0</v>
      </c>
      <c r="Y131" s="37"/>
      <c r="Z131" s="37"/>
      <c r="AA131" s="37"/>
      <c r="AB131" s="37"/>
      <c r="AC131" s="37"/>
      <c r="AD131" s="37"/>
      <c r="AE131" s="37"/>
      <c r="AR131" s="245" t="s">
        <v>199</v>
      </c>
      <c r="AT131" s="245" t="s">
        <v>194</v>
      </c>
      <c r="AU131" s="245" t="s">
        <v>90</v>
      </c>
      <c r="AY131" s="16" t="s">
        <v>192</v>
      </c>
      <c r="BE131" s="246">
        <f>IF(O131="základní",K131,0)</f>
        <v>0</v>
      </c>
      <c r="BF131" s="246">
        <f>IF(O131="snížená",K131,0)</f>
        <v>0</v>
      </c>
      <c r="BG131" s="246">
        <f>IF(O131="zákl. přenesená",K131,0)</f>
        <v>0</v>
      </c>
      <c r="BH131" s="246">
        <f>IF(O131="sníž. přenesená",K131,0)</f>
        <v>0</v>
      </c>
      <c r="BI131" s="246">
        <f>IF(O131="nulová",K131,0)</f>
        <v>0</v>
      </c>
      <c r="BJ131" s="16" t="s">
        <v>88</v>
      </c>
      <c r="BK131" s="246">
        <f>ROUND(P131*H131,2)</f>
        <v>0</v>
      </c>
      <c r="BL131" s="16" t="s">
        <v>199</v>
      </c>
      <c r="BM131" s="245" t="s">
        <v>947</v>
      </c>
    </row>
    <row r="132" s="2" customFormat="1">
      <c r="A132" s="37"/>
      <c r="B132" s="38"/>
      <c r="C132" s="39"/>
      <c r="D132" s="247" t="s">
        <v>201</v>
      </c>
      <c r="E132" s="39"/>
      <c r="F132" s="248" t="s">
        <v>948</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201</v>
      </c>
      <c r="AU132" s="16" t="s">
        <v>90</v>
      </c>
    </row>
    <row r="133" s="2" customFormat="1">
      <c r="A133" s="37"/>
      <c r="B133" s="38"/>
      <c r="C133" s="39"/>
      <c r="D133" s="252" t="s">
        <v>203</v>
      </c>
      <c r="E133" s="39"/>
      <c r="F133" s="253" t="s">
        <v>949</v>
      </c>
      <c r="G133" s="39"/>
      <c r="H133" s="39"/>
      <c r="I133" s="249"/>
      <c r="J133" s="249"/>
      <c r="K133" s="39"/>
      <c r="L133" s="39"/>
      <c r="M133" s="43"/>
      <c r="N133" s="250"/>
      <c r="O133" s="251"/>
      <c r="P133" s="90"/>
      <c r="Q133" s="90"/>
      <c r="R133" s="90"/>
      <c r="S133" s="90"/>
      <c r="T133" s="90"/>
      <c r="U133" s="90"/>
      <c r="V133" s="90"/>
      <c r="W133" s="90"/>
      <c r="X133" s="91"/>
      <c r="Y133" s="37"/>
      <c r="Z133" s="37"/>
      <c r="AA133" s="37"/>
      <c r="AB133" s="37"/>
      <c r="AC133" s="37"/>
      <c r="AD133" s="37"/>
      <c r="AE133" s="37"/>
      <c r="AT133" s="16" t="s">
        <v>203</v>
      </c>
      <c r="AU133" s="16" t="s">
        <v>90</v>
      </c>
    </row>
    <row r="134" s="13" customFormat="1">
      <c r="A134" s="13"/>
      <c r="B134" s="254"/>
      <c r="C134" s="255"/>
      <c r="D134" s="252" t="s">
        <v>205</v>
      </c>
      <c r="E134" s="256" t="s">
        <v>1</v>
      </c>
      <c r="F134" s="257" t="s">
        <v>950</v>
      </c>
      <c r="G134" s="255"/>
      <c r="H134" s="258">
        <v>127.7</v>
      </c>
      <c r="I134" s="259"/>
      <c r="J134" s="259"/>
      <c r="K134" s="255"/>
      <c r="L134" s="255"/>
      <c r="M134" s="260"/>
      <c r="N134" s="261"/>
      <c r="O134" s="262"/>
      <c r="P134" s="262"/>
      <c r="Q134" s="262"/>
      <c r="R134" s="262"/>
      <c r="S134" s="262"/>
      <c r="T134" s="262"/>
      <c r="U134" s="262"/>
      <c r="V134" s="262"/>
      <c r="W134" s="262"/>
      <c r="X134" s="263"/>
      <c r="Y134" s="13"/>
      <c r="Z134" s="13"/>
      <c r="AA134" s="13"/>
      <c r="AB134" s="13"/>
      <c r="AC134" s="13"/>
      <c r="AD134" s="13"/>
      <c r="AE134" s="13"/>
      <c r="AT134" s="264" t="s">
        <v>205</v>
      </c>
      <c r="AU134" s="264" t="s">
        <v>90</v>
      </c>
      <c r="AV134" s="13" t="s">
        <v>90</v>
      </c>
      <c r="AW134" s="13" t="s">
        <v>5</v>
      </c>
      <c r="AX134" s="13" t="s">
        <v>88</v>
      </c>
      <c r="AY134" s="264" t="s">
        <v>192</v>
      </c>
    </row>
    <row r="135" s="2" customFormat="1" ht="44.25" customHeight="1">
      <c r="A135" s="37"/>
      <c r="B135" s="38"/>
      <c r="C135" s="233" t="s">
        <v>103</v>
      </c>
      <c r="D135" s="233" t="s">
        <v>194</v>
      </c>
      <c r="E135" s="234" t="s">
        <v>951</v>
      </c>
      <c r="F135" s="235" t="s">
        <v>952</v>
      </c>
      <c r="G135" s="236" t="s">
        <v>314</v>
      </c>
      <c r="H135" s="237">
        <v>449</v>
      </c>
      <c r="I135" s="238"/>
      <c r="J135" s="238"/>
      <c r="K135" s="239">
        <f>ROUND(P135*H135,2)</f>
        <v>0</v>
      </c>
      <c r="L135" s="235" t="s">
        <v>582</v>
      </c>
      <c r="M135" s="43"/>
      <c r="N135" s="240" t="s">
        <v>1</v>
      </c>
      <c r="O135" s="241" t="s">
        <v>43</v>
      </c>
      <c r="P135" s="242">
        <f>I135+J135</f>
        <v>0</v>
      </c>
      <c r="Q135" s="242">
        <f>ROUND(I135*H135,2)</f>
        <v>0</v>
      </c>
      <c r="R135" s="242">
        <f>ROUND(J135*H135,2)</f>
        <v>0</v>
      </c>
      <c r="S135" s="90"/>
      <c r="T135" s="243">
        <f>S135*H135</f>
        <v>0</v>
      </c>
      <c r="U135" s="243">
        <v>0</v>
      </c>
      <c r="V135" s="243">
        <f>U135*H135</f>
        <v>0</v>
      </c>
      <c r="W135" s="243">
        <v>0</v>
      </c>
      <c r="X135" s="244">
        <f>W135*H135</f>
        <v>0</v>
      </c>
      <c r="Y135" s="37"/>
      <c r="Z135" s="37"/>
      <c r="AA135" s="37"/>
      <c r="AB135" s="37"/>
      <c r="AC135" s="37"/>
      <c r="AD135" s="37"/>
      <c r="AE135" s="37"/>
      <c r="AR135" s="245" t="s">
        <v>199</v>
      </c>
      <c r="AT135" s="245" t="s">
        <v>194</v>
      </c>
      <c r="AU135" s="245" t="s">
        <v>90</v>
      </c>
      <c r="AY135" s="16" t="s">
        <v>192</v>
      </c>
      <c r="BE135" s="246">
        <f>IF(O135="základní",K135,0)</f>
        <v>0</v>
      </c>
      <c r="BF135" s="246">
        <f>IF(O135="snížená",K135,0)</f>
        <v>0</v>
      </c>
      <c r="BG135" s="246">
        <f>IF(O135="zákl. přenesená",K135,0)</f>
        <v>0</v>
      </c>
      <c r="BH135" s="246">
        <f>IF(O135="sníž. přenesená",K135,0)</f>
        <v>0</v>
      </c>
      <c r="BI135" s="246">
        <f>IF(O135="nulová",K135,0)</f>
        <v>0</v>
      </c>
      <c r="BJ135" s="16" t="s">
        <v>88</v>
      </c>
      <c r="BK135" s="246">
        <f>ROUND(P135*H135,2)</f>
        <v>0</v>
      </c>
      <c r="BL135" s="16" t="s">
        <v>199</v>
      </c>
      <c r="BM135" s="245" t="s">
        <v>953</v>
      </c>
    </row>
    <row r="136" s="2" customFormat="1">
      <c r="A136" s="37"/>
      <c r="B136" s="38"/>
      <c r="C136" s="39"/>
      <c r="D136" s="247" t="s">
        <v>201</v>
      </c>
      <c r="E136" s="39"/>
      <c r="F136" s="248" t="s">
        <v>954</v>
      </c>
      <c r="G136" s="39"/>
      <c r="H136" s="39"/>
      <c r="I136" s="249"/>
      <c r="J136" s="249"/>
      <c r="K136" s="39"/>
      <c r="L136" s="39"/>
      <c r="M136" s="43"/>
      <c r="N136" s="250"/>
      <c r="O136" s="251"/>
      <c r="P136" s="90"/>
      <c r="Q136" s="90"/>
      <c r="R136" s="90"/>
      <c r="S136" s="90"/>
      <c r="T136" s="90"/>
      <c r="U136" s="90"/>
      <c r="V136" s="90"/>
      <c r="W136" s="90"/>
      <c r="X136" s="91"/>
      <c r="Y136" s="37"/>
      <c r="Z136" s="37"/>
      <c r="AA136" s="37"/>
      <c r="AB136" s="37"/>
      <c r="AC136" s="37"/>
      <c r="AD136" s="37"/>
      <c r="AE136" s="37"/>
      <c r="AT136" s="16" t="s">
        <v>201</v>
      </c>
      <c r="AU136" s="16" t="s">
        <v>90</v>
      </c>
    </row>
    <row r="137" s="2" customFormat="1">
      <c r="A137" s="37"/>
      <c r="B137" s="38"/>
      <c r="C137" s="39"/>
      <c r="D137" s="252" t="s">
        <v>203</v>
      </c>
      <c r="E137" s="39"/>
      <c r="F137" s="253" t="s">
        <v>955</v>
      </c>
      <c r="G137" s="39"/>
      <c r="H137" s="39"/>
      <c r="I137" s="249"/>
      <c r="J137" s="249"/>
      <c r="K137" s="39"/>
      <c r="L137" s="39"/>
      <c r="M137" s="43"/>
      <c r="N137" s="250"/>
      <c r="O137" s="251"/>
      <c r="P137" s="90"/>
      <c r="Q137" s="90"/>
      <c r="R137" s="90"/>
      <c r="S137" s="90"/>
      <c r="T137" s="90"/>
      <c r="U137" s="90"/>
      <c r="V137" s="90"/>
      <c r="W137" s="90"/>
      <c r="X137" s="91"/>
      <c r="Y137" s="37"/>
      <c r="Z137" s="37"/>
      <c r="AA137" s="37"/>
      <c r="AB137" s="37"/>
      <c r="AC137" s="37"/>
      <c r="AD137" s="37"/>
      <c r="AE137" s="37"/>
      <c r="AT137" s="16" t="s">
        <v>203</v>
      </c>
      <c r="AU137" s="16" t="s">
        <v>90</v>
      </c>
    </row>
    <row r="138" s="13" customFormat="1">
      <c r="A138" s="13"/>
      <c r="B138" s="254"/>
      <c r="C138" s="255"/>
      <c r="D138" s="252" t="s">
        <v>205</v>
      </c>
      <c r="E138" s="256" t="s">
        <v>1</v>
      </c>
      <c r="F138" s="257" t="s">
        <v>956</v>
      </c>
      <c r="G138" s="255"/>
      <c r="H138" s="258">
        <v>449</v>
      </c>
      <c r="I138" s="259"/>
      <c r="J138" s="259"/>
      <c r="K138" s="255"/>
      <c r="L138" s="255"/>
      <c r="M138" s="260"/>
      <c r="N138" s="261"/>
      <c r="O138" s="262"/>
      <c r="P138" s="262"/>
      <c r="Q138" s="262"/>
      <c r="R138" s="262"/>
      <c r="S138" s="262"/>
      <c r="T138" s="262"/>
      <c r="U138" s="262"/>
      <c r="V138" s="262"/>
      <c r="W138" s="262"/>
      <c r="X138" s="263"/>
      <c r="Y138" s="13"/>
      <c r="Z138" s="13"/>
      <c r="AA138" s="13"/>
      <c r="AB138" s="13"/>
      <c r="AC138" s="13"/>
      <c r="AD138" s="13"/>
      <c r="AE138" s="13"/>
      <c r="AT138" s="264" t="s">
        <v>205</v>
      </c>
      <c r="AU138" s="264" t="s">
        <v>90</v>
      </c>
      <c r="AV138" s="13" t="s">
        <v>90</v>
      </c>
      <c r="AW138" s="13" t="s">
        <v>5</v>
      </c>
      <c r="AX138" s="13" t="s">
        <v>88</v>
      </c>
      <c r="AY138" s="264" t="s">
        <v>192</v>
      </c>
    </row>
    <row r="139" s="2" customFormat="1" ht="44.25" customHeight="1">
      <c r="A139" s="37"/>
      <c r="B139" s="38"/>
      <c r="C139" s="233" t="s">
        <v>199</v>
      </c>
      <c r="D139" s="233" t="s">
        <v>194</v>
      </c>
      <c r="E139" s="234" t="s">
        <v>957</v>
      </c>
      <c r="F139" s="235" t="s">
        <v>958</v>
      </c>
      <c r="G139" s="236" t="s">
        <v>314</v>
      </c>
      <c r="H139" s="237">
        <v>132</v>
      </c>
      <c r="I139" s="238"/>
      <c r="J139" s="238"/>
      <c r="K139" s="239">
        <f>ROUND(P139*H139,2)</f>
        <v>0</v>
      </c>
      <c r="L139" s="235" t="s">
        <v>582</v>
      </c>
      <c r="M139" s="43"/>
      <c r="N139" s="240" t="s">
        <v>1</v>
      </c>
      <c r="O139" s="241" t="s">
        <v>43</v>
      </c>
      <c r="P139" s="242">
        <f>I139+J139</f>
        <v>0</v>
      </c>
      <c r="Q139" s="242">
        <f>ROUND(I139*H139,2)</f>
        <v>0</v>
      </c>
      <c r="R139" s="242">
        <f>ROUND(J139*H139,2)</f>
        <v>0</v>
      </c>
      <c r="S139" s="90"/>
      <c r="T139" s="243">
        <f>S139*H139</f>
        <v>0</v>
      </c>
      <c r="U139" s="243">
        <v>0</v>
      </c>
      <c r="V139" s="243">
        <f>U139*H139</f>
        <v>0</v>
      </c>
      <c r="W139" s="243">
        <v>0</v>
      </c>
      <c r="X139" s="244">
        <f>W139*H139</f>
        <v>0</v>
      </c>
      <c r="Y139" s="37"/>
      <c r="Z139" s="37"/>
      <c r="AA139" s="37"/>
      <c r="AB139" s="37"/>
      <c r="AC139" s="37"/>
      <c r="AD139" s="37"/>
      <c r="AE139" s="37"/>
      <c r="AR139" s="245" t="s">
        <v>199</v>
      </c>
      <c r="AT139" s="245" t="s">
        <v>194</v>
      </c>
      <c r="AU139" s="245" t="s">
        <v>90</v>
      </c>
      <c r="AY139" s="16" t="s">
        <v>192</v>
      </c>
      <c r="BE139" s="246">
        <f>IF(O139="základní",K139,0)</f>
        <v>0</v>
      </c>
      <c r="BF139" s="246">
        <f>IF(O139="snížená",K139,0)</f>
        <v>0</v>
      </c>
      <c r="BG139" s="246">
        <f>IF(O139="zákl. přenesená",K139,0)</f>
        <v>0</v>
      </c>
      <c r="BH139" s="246">
        <f>IF(O139="sníž. přenesená",K139,0)</f>
        <v>0</v>
      </c>
      <c r="BI139" s="246">
        <f>IF(O139="nulová",K139,0)</f>
        <v>0</v>
      </c>
      <c r="BJ139" s="16" t="s">
        <v>88</v>
      </c>
      <c r="BK139" s="246">
        <f>ROUND(P139*H139,2)</f>
        <v>0</v>
      </c>
      <c r="BL139" s="16" t="s">
        <v>199</v>
      </c>
      <c r="BM139" s="245" t="s">
        <v>959</v>
      </c>
    </row>
    <row r="140" s="2" customFormat="1">
      <c r="A140" s="37"/>
      <c r="B140" s="38"/>
      <c r="C140" s="39"/>
      <c r="D140" s="247" t="s">
        <v>201</v>
      </c>
      <c r="E140" s="39"/>
      <c r="F140" s="248" t="s">
        <v>960</v>
      </c>
      <c r="G140" s="39"/>
      <c r="H140" s="39"/>
      <c r="I140" s="249"/>
      <c r="J140" s="249"/>
      <c r="K140" s="39"/>
      <c r="L140" s="39"/>
      <c r="M140" s="43"/>
      <c r="N140" s="250"/>
      <c r="O140" s="251"/>
      <c r="P140" s="90"/>
      <c r="Q140" s="90"/>
      <c r="R140" s="90"/>
      <c r="S140" s="90"/>
      <c r="T140" s="90"/>
      <c r="U140" s="90"/>
      <c r="V140" s="90"/>
      <c r="W140" s="90"/>
      <c r="X140" s="91"/>
      <c r="Y140" s="37"/>
      <c r="Z140" s="37"/>
      <c r="AA140" s="37"/>
      <c r="AB140" s="37"/>
      <c r="AC140" s="37"/>
      <c r="AD140" s="37"/>
      <c r="AE140" s="37"/>
      <c r="AT140" s="16" t="s">
        <v>201</v>
      </c>
      <c r="AU140" s="16" t="s">
        <v>90</v>
      </c>
    </row>
    <row r="141" s="2" customFormat="1">
      <c r="A141" s="37"/>
      <c r="B141" s="38"/>
      <c r="C141" s="39"/>
      <c r="D141" s="252" t="s">
        <v>203</v>
      </c>
      <c r="E141" s="39"/>
      <c r="F141" s="253" t="s">
        <v>955</v>
      </c>
      <c r="G141" s="39"/>
      <c r="H141" s="39"/>
      <c r="I141" s="249"/>
      <c r="J141" s="249"/>
      <c r="K141" s="39"/>
      <c r="L141" s="39"/>
      <c r="M141" s="43"/>
      <c r="N141" s="250"/>
      <c r="O141" s="251"/>
      <c r="P141" s="90"/>
      <c r="Q141" s="90"/>
      <c r="R141" s="90"/>
      <c r="S141" s="90"/>
      <c r="T141" s="90"/>
      <c r="U141" s="90"/>
      <c r="V141" s="90"/>
      <c r="W141" s="90"/>
      <c r="X141" s="91"/>
      <c r="Y141" s="37"/>
      <c r="Z141" s="37"/>
      <c r="AA141" s="37"/>
      <c r="AB141" s="37"/>
      <c r="AC141" s="37"/>
      <c r="AD141" s="37"/>
      <c r="AE141" s="37"/>
      <c r="AT141" s="16" t="s">
        <v>203</v>
      </c>
      <c r="AU141" s="16" t="s">
        <v>90</v>
      </c>
    </row>
    <row r="142" s="13" customFormat="1">
      <c r="A142" s="13"/>
      <c r="B142" s="254"/>
      <c r="C142" s="255"/>
      <c r="D142" s="252" t="s">
        <v>205</v>
      </c>
      <c r="E142" s="256" t="s">
        <v>1</v>
      </c>
      <c r="F142" s="257" t="s">
        <v>961</v>
      </c>
      <c r="G142" s="255"/>
      <c r="H142" s="258">
        <v>132</v>
      </c>
      <c r="I142" s="259"/>
      <c r="J142" s="259"/>
      <c r="K142" s="255"/>
      <c r="L142" s="255"/>
      <c r="M142" s="260"/>
      <c r="N142" s="261"/>
      <c r="O142" s="262"/>
      <c r="P142" s="262"/>
      <c r="Q142" s="262"/>
      <c r="R142" s="262"/>
      <c r="S142" s="262"/>
      <c r="T142" s="262"/>
      <c r="U142" s="262"/>
      <c r="V142" s="262"/>
      <c r="W142" s="262"/>
      <c r="X142" s="263"/>
      <c r="Y142" s="13"/>
      <c r="Z142" s="13"/>
      <c r="AA142" s="13"/>
      <c r="AB142" s="13"/>
      <c r="AC142" s="13"/>
      <c r="AD142" s="13"/>
      <c r="AE142" s="13"/>
      <c r="AT142" s="264" t="s">
        <v>205</v>
      </c>
      <c r="AU142" s="264" t="s">
        <v>90</v>
      </c>
      <c r="AV142" s="13" t="s">
        <v>90</v>
      </c>
      <c r="AW142" s="13" t="s">
        <v>5</v>
      </c>
      <c r="AX142" s="13" t="s">
        <v>88</v>
      </c>
      <c r="AY142" s="264" t="s">
        <v>192</v>
      </c>
    </row>
    <row r="143" s="2" customFormat="1" ht="37.8" customHeight="1">
      <c r="A143" s="37"/>
      <c r="B143" s="38"/>
      <c r="C143" s="233" t="s">
        <v>227</v>
      </c>
      <c r="D143" s="233" t="s">
        <v>194</v>
      </c>
      <c r="E143" s="234" t="s">
        <v>962</v>
      </c>
      <c r="F143" s="235" t="s">
        <v>963</v>
      </c>
      <c r="G143" s="236" t="s">
        <v>237</v>
      </c>
      <c r="H143" s="237">
        <v>42.5</v>
      </c>
      <c r="I143" s="238"/>
      <c r="J143" s="238"/>
      <c r="K143" s="239">
        <f>ROUND(P143*H143,2)</f>
        <v>0</v>
      </c>
      <c r="L143" s="235" t="s">
        <v>582</v>
      </c>
      <c r="M143" s="43"/>
      <c r="N143" s="240" t="s">
        <v>1</v>
      </c>
      <c r="O143" s="241" t="s">
        <v>43</v>
      </c>
      <c r="P143" s="242">
        <f>I143+J143</f>
        <v>0</v>
      </c>
      <c r="Q143" s="242">
        <f>ROUND(I143*H143,2)</f>
        <v>0</v>
      </c>
      <c r="R143" s="242">
        <f>ROUND(J143*H143,2)</f>
        <v>0</v>
      </c>
      <c r="S143" s="90"/>
      <c r="T143" s="243">
        <f>S143*H143</f>
        <v>0</v>
      </c>
      <c r="U143" s="243">
        <v>0</v>
      </c>
      <c r="V143" s="243">
        <f>U143*H143</f>
        <v>0</v>
      </c>
      <c r="W143" s="243">
        <v>0</v>
      </c>
      <c r="X143" s="244">
        <f>W143*H143</f>
        <v>0</v>
      </c>
      <c r="Y143" s="37"/>
      <c r="Z143" s="37"/>
      <c r="AA143" s="37"/>
      <c r="AB143" s="37"/>
      <c r="AC143" s="37"/>
      <c r="AD143" s="37"/>
      <c r="AE143" s="37"/>
      <c r="AR143" s="245" t="s">
        <v>199</v>
      </c>
      <c r="AT143" s="245" t="s">
        <v>194</v>
      </c>
      <c r="AU143" s="245" t="s">
        <v>90</v>
      </c>
      <c r="AY143" s="16" t="s">
        <v>192</v>
      </c>
      <c r="BE143" s="246">
        <f>IF(O143="základní",K143,0)</f>
        <v>0</v>
      </c>
      <c r="BF143" s="246">
        <f>IF(O143="snížená",K143,0)</f>
        <v>0</v>
      </c>
      <c r="BG143" s="246">
        <f>IF(O143="zákl. přenesená",K143,0)</f>
        <v>0</v>
      </c>
      <c r="BH143" s="246">
        <f>IF(O143="sníž. přenesená",K143,0)</f>
        <v>0</v>
      </c>
      <c r="BI143" s="246">
        <f>IF(O143="nulová",K143,0)</f>
        <v>0</v>
      </c>
      <c r="BJ143" s="16" t="s">
        <v>88</v>
      </c>
      <c r="BK143" s="246">
        <f>ROUND(P143*H143,2)</f>
        <v>0</v>
      </c>
      <c r="BL143" s="16" t="s">
        <v>199</v>
      </c>
      <c r="BM143" s="245" t="s">
        <v>964</v>
      </c>
    </row>
    <row r="144" s="2" customFormat="1">
      <c r="A144" s="37"/>
      <c r="B144" s="38"/>
      <c r="C144" s="39"/>
      <c r="D144" s="247" t="s">
        <v>201</v>
      </c>
      <c r="E144" s="39"/>
      <c r="F144" s="248" t="s">
        <v>965</v>
      </c>
      <c r="G144" s="39"/>
      <c r="H144" s="39"/>
      <c r="I144" s="249"/>
      <c r="J144" s="249"/>
      <c r="K144" s="39"/>
      <c r="L144" s="39"/>
      <c r="M144" s="43"/>
      <c r="N144" s="250"/>
      <c r="O144" s="251"/>
      <c r="P144" s="90"/>
      <c r="Q144" s="90"/>
      <c r="R144" s="90"/>
      <c r="S144" s="90"/>
      <c r="T144" s="90"/>
      <c r="U144" s="90"/>
      <c r="V144" s="90"/>
      <c r="W144" s="90"/>
      <c r="X144" s="91"/>
      <c r="Y144" s="37"/>
      <c r="Z144" s="37"/>
      <c r="AA144" s="37"/>
      <c r="AB144" s="37"/>
      <c r="AC144" s="37"/>
      <c r="AD144" s="37"/>
      <c r="AE144" s="37"/>
      <c r="AT144" s="16" t="s">
        <v>201</v>
      </c>
      <c r="AU144" s="16" t="s">
        <v>90</v>
      </c>
    </row>
    <row r="145" s="2" customFormat="1">
      <c r="A145" s="37"/>
      <c r="B145" s="38"/>
      <c r="C145" s="39"/>
      <c r="D145" s="252" t="s">
        <v>203</v>
      </c>
      <c r="E145" s="39"/>
      <c r="F145" s="253" t="s">
        <v>966</v>
      </c>
      <c r="G145" s="39"/>
      <c r="H145" s="39"/>
      <c r="I145" s="249"/>
      <c r="J145" s="249"/>
      <c r="K145" s="39"/>
      <c r="L145" s="39"/>
      <c r="M145" s="43"/>
      <c r="N145" s="250"/>
      <c r="O145" s="251"/>
      <c r="P145" s="90"/>
      <c r="Q145" s="90"/>
      <c r="R145" s="90"/>
      <c r="S145" s="90"/>
      <c r="T145" s="90"/>
      <c r="U145" s="90"/>
      <c r="V145" s="90"/>
      <c r="W145" s="90"/>
      <c r="X145" s="91"/>
      <c r="Y145" s="37"/>
      <c r="Z145" s="37"/>
      <c r="AA145" s="37"/>
      <c r="AB145" s="37"/>
      <c r="AC145" s="37"/>
      <c r="AD145" s="37"/>
      <c r="AE145" s="37"/>
      <c r="AT145" s="16" t="s">
        <v>203</v>
      </c>
      <c r="AU145" s="16" t="s">
        <v>90</v>
      </c>
    </row>
    <row r="146" s="2" customFormat="1" ht="24.15" customHeight="1">
      <c r="A146" s="37"/>
      <c r="B146" s="38"/>
      <c r="C146" s="276" t="s">
        <v>234</v>
      </c>
      <c r="D146" s="276" t="s">
        <v>261</v>
      </c>
      <c r="E146" s="277" t="s">
        <v>967</v>
      </c>
      <c r="F146" s="278" t="s">
        <v>968</v>
      </c>
      <c r="G146" s="279" t="s">
        <v>271</v>
      </c>
      <c r="H146" s="280">
        <v>5.0999999999999996</v>
      </c>
      <c r="I146" s="281"/>
      <c r="J146" s="282"/>
      <c r="K146" s="283">
        <f>ROUND(P146*H146,2)</f>
        <v>0</v>
      </c>
      <c r="L146" s="278" t="s">
        <v>582</v>
      </c>
      <c r="M146" s="284"/>
      <c r="N146" s="285" t="s">
        <v>1</v>
      </c>
      <c r="O146" s="241" t="s">
        <v>43</v>
      </c>
      <c r="P146" s="242">
        <f>I146+J146</f>
        <v>0</v>
      </c>
      <c r="Q146" s="242">
        <f>ROUND(I146*H146,2)</f>
        <v>0</v>
      </c>
      <c r="R146" s="242">
        <f>ROUND(J146*H146,2)</f>
        <v>0</v>
      </c>
      <c r="S146" s="90"/>
      <c r="T146" s="243">
        <f>S146*H146</f>
        <v>0</v>
      </c>
      <c r="U146" s="243">
        <v>1</v>
      </c>
      <c r="V146" s="243">
        <f>U146*H146</f>
        <v>5.0999999999999996</v>
      </c>
      <c r="W146" s="243">
        <v>0</v>
      </c>
      <c r="X146" s="244">
        <f>W146*H146</f>
        <v>0</v>
      </c>
      <c r="Y146" s="37"/>
      <c r="Z146" s="37"/>
      <c r="AA146" s="37"/>
      <c r="AB146" s="37"/>
      <c r="AC146" s="37"/>
      <c r="AD146" s="37"/>
      <c r="AE146" s="37"/>
      <c r="AR146" s="245" t="s">
        <v>247</v>
      </c>
      <c r="AT146" s="245" t="s">
        <v>261</v>
      </c>
      <c r="AU146" s="245" t="s">
        <v>90</v>
      </c>
      <c r="AY146" s="16" t="s">
        <v>192</v>
      </c>
      <c r="BE146" s="246">
        <f>IF(O146="základní",K146,0)</f>
        <v>0</v>
      </c>
      <c r="BF146" s="246">
        <f>IF(O146="snížená",K146,0)</f>
        <v>0</v>
      </c>
      <c r="BG146" s="246">
        <f>IF(O146="zákl. přenesená",K146,0)</f>
        <v>0</v>
      </c>
      <c r="BH146" s="246">
        <f>IF(O146="sníž. přenesená",K146,0)</f>
        <v>0</v>
      </c>
      <c r="BI146" s="246">
        <f>IF(O146="nulová",K146,0)</f>
        <v>0</v>
      </c>
      <c r="BJ146" s="16" t="s">
        <v>88</v>
      </c>
      <c r="BK146" s="246">
        <f>ROUND(P146*H146,2)</f>
        <v>0</v>
      </c>
      <c r="BL146" s="16" t="s">
        <v>199</v>
      </c>
      <c r="BM146" s="245" t="s">
        <v>969</v>
      </c>
    </row>
    <row r="147" s="13" customFormat="1">
      <c r="A147" s="13"/>
      <c r="B147" s="254"/>
      <c r="C147" s="255"/>
      <c r="D147" s="252" t="s">
        <v>205</v>
      </c>
      <c r="E147" s="256" t="s">
        <v>1</v>
      </c>
      <c r="F147" s="257" t="s">
        <v>970</v>
      </c>
      <c r="G147" s="255"/>
      <c r="H147" s="258">
        <v>2.5499999999999998</v>
      </c>
      <c r="I147" s="259"/>
      <c r="J147" s="259"/>
      <c r="K147" s="255"/>
      <c r="L147" s="255"/>
      <c r="M147" s="260"/>
      <c r="N147" s="261"/>
      <c r="O147" s="262"/>
      <c r="P147" s="262"/>
      <c r="Q147" s="262"/>
      <c r="R147" s="262"/>
      <c r="S147" s="262"/>
      <c r="T147" s="262"/>
      <c r="U147" s="262"/>
      <c r="V147" s="262"/>
      <c r="W147" s="262"/>
      <c r="X147" s="263"/>
      <c r="Y147" s="13"/>
      <c r="Z147" s="13"/>
      <c r="AA147" s="13"/>
      <c r="AB147" s="13"/>
      <c r="AC147" s="13"/>
      <c r="AD147" s="13"/>
      <c r="AE147" s="13"/>
      <c r="AT147" s="264" t="s">
        <v>205</v>
      </c>
      <c r="AU147" s="264" t="s">
        <v>90</v>
      </c>
      <c r="AV147" s="13" t="s">
        <v>90</v>
      </c>
      <c r="AW147" s="13" t="s">
        <v>5</v>
      </c>
      <c r="AX147" s="13" t="s">
        <v>88</v>
      </c>
      <c r="AY147" s="264" t="s">
        <v>192</v>
      </c>
    </row>
    <row r="148" s="13" customFormat="1">
      <c r="A148" s="13"/>
      <c r="B148" s="254"/>
      <c r="C148" s="255"/>
      <c r="D148" s="252" t="s">
        <v>205</v>
      </c>
      <c r="E148" s="255"/>
      <c r="F148" s="257" t="s">
        <v>971</v>
      </c>
      <c r="G148" s="255"/>
      <c r="H148" s="258">
        <v>5.0999999999999996</v>
      </c>
      <c r="I148" s="259"/>
      <c r="J148" s="259"/>
      <c r="K148" s="255"/>
      <c r="L148" s="255"/>
      <c r="M148" s="260"/>
      <c r="N148" s="261"/>
      <c r="O148" s="262"/>
      <c r="P148" s="262"/>
      <c r="Q148" s="262"/>
      <c r="R148" s="262"/>
      <c r="S148" s="262"/>
      <c r="T148" s="262"/>
      <c r="U148" s="262"/>
      <c r="V148" s="262"/>
      <c r="W148" s="262"/>
      <c r="X148" s="263"/>
      <c r="Y148" s="13"/>
      <c r="Z148" s="13"/>
      <c r="AA148" s="13"/>
      <c r="AB148" s="13"/>
      <c r="AC148" s="13"/>
      <c r="AD148" s="13"/>
      <c r="AE148" s="13"/>
      <c r="AT148" s="264" t="s">
        <v>205</v>
      </c>
      <c r="AU148" s="264" t="s">
        <v>90</v>
      </c>
      <c r="AV148" s="13" t="s">
        <v>90</v>
      </c>
      <c r="AW148" s="13" t="s">
        <v>4</v>
      </c>
      <c r="AX148" s="13" t="s">
        <v>88</v>
      </c>
      <c r="AY148" s="264" t="s">
        <v>192</v>
      </c>
    </row>
    <row r="149" s="2" customFormat="1" ht="33" customHeight="1">
      <c r="A149" s="37"/>
      <c r="B149" s="38"/>
      <c r="C149" s="233" t="s">
        <v>242</v>
      </c>
      <c r="D149" s="233" t="s">
        <v>194</v>
      </c>
      <c r="E149" s="234" t="s">
        <v>972</v>
      </c>
      <c r="F149" s="235" t="s">
        <v>973</v>
      </c>
      <c r="G149" s="236" t="s">
        <v>237</v>
      </c>
      <c r="H149" s="237">
        <v>42.5</v>
      </c>
      <c r="I149" s="238"/>
      <c r="J149" s="238"/>
      <c r="K149" s="239">
        <f>ROUND(P149*H149,2)</f>
        <v>0</v>
      </c>
      <c r="L149" s="235" t="s">
        <v>582</v>
      </c>
      <c r="M149" s="43"/>
      <c r="N149" s="240" t="s">
        <v>1</v>
      </c>
      <c r="O149" s="241" t="s">
        <v>43</v>
      </c>
      <c r="P149" s="242">
        <f>I149+J149</f>
        <v>0</v>
      </c>
      <c r="Q149" s="242">
        <f>ROUND(I149*H149,2)</f>
        <v>0</v>
      </c>
      <c r="R149" s="242">
        <f>ROUND(J149*H149,2)</f>
        <v>0</v>
      </c>
      <c r="S149" s="90"/>
      <c r="T149" s="243">
        <f>S149*H149</f>
        <v>0</v>
      </c>
      <c r="U149" s="243">
        <v>0</v>
      </c>
      <c r="V149" s="243">
        <f>U149*H149</f>
        <v>0</v>
      </c>
      <c r="W149" s="243">
        <v>0</v>
      </c>
      <c r="X149" s="244">
        <f>W149*H149</f>
        <v>0</v>
      </c>
      <c r="Y149" s="37"/>
      <c r="Z149" s="37"/>
      <c r="AA149" s="37"/>
      <c r="AB149" s="37"/>
      <c r="AC149" s="37"/>
      <c r="AD149" s="37"/>
      <c r="AE149" s="37"/>
      <c r="AR149" s="245" t="s">
        <v>199</v>
      </c>
      <c r="AT149" s="245" t="s">
        <v>194</v>
      </c>
      <c r="AU149" s="245" t="s">
        <v>90</v>
      </c>
      <c r="AY149" s="16" t="s">
        <v>192</v>
      </c>
      <c r="BE149" s="246">
        <f>IF(O149="základní",K149,0)</f>
        <v>0</v>
      </c>
      <c r="BF149" s="246">
        <f>IF(O149="snížená",K149,0)</f>
        <v>0</v>
      </c>
      <c r="BG149" s="246">
        <f>IF(O149="zákl. přenesená",K149,0)</f>
        <v>0</v>
      </c>
      <c r="BH149" s="246">
        <f>IF(O149="sníž. přenesená",K149,0)</f>
        <v>0</v>
      </c>
      <c r="BI149" s="246">
        <f>IF(O149="nulová",K149,0)</f>
        <v>0</v>
      </c>
      <c r="BJ149" s="16" t="s">
        <v>88</v>
      </c>
      <c r="BK149" s="246">
        <f>ROUND(P149*H149,2)</f>
        <v>0</v>
      </c>
      <c r="BL149" s="16" t="s">
        <v>199</v>
      </c>
      <c r="BM149" s="245" t="s">
        <v>974</v>
      </c>
    </row>
    <row r="150" s="2" customFormat="1">
      <c r="A150" s="37"/>
      <c r="B150" s="38"/>
      <c r="C150" s="39"/>
      <c r="D150" s="247" t="s">
        <v>201</v>
      </c>
      <c r="E150" s="39"/>
      <c r="F150" s="248" t="s">
        <v>975</v>
      </c>
      <c r="G150" s="39"/>
      <c r="H150" s="39"/>
      <c r="I150" s="249"/>
      <c r="J150" s="249"/>
      <c r="K150" s="39"/>
      <c r="L150" s="39"/>
      <c r="M150" s="43"/>
      <c r="N150" s="250"/>
      <c r="O150" s="251"/>
      <c r="P150" s="90"/>
      <c r="Q150" s="90"/>
      <c r="R150" s="90"/>
      <c r="S150" s="90"/>
      <c r="T150" s="90"/>
      <c r="U150" s="90"/>
      <c r="V150" s="90"/>
      <c r="W150" s="90"/>
      <c r="X150" s="91"/>
      <c r="Y150" s="37"/>
      <c r="Z150" s="37"/>
      <c r="AA150" s="37"/>
      <c r="AB150" s="37"/>
      <c r="AC150" s="37"/>
      <c r="AD150" s="37"/>
      <c r="AE150" s="37"/>
      <c r="AT150" s="16" t="s">
        <v>201</v>
      </c>
      <c r="AU150" s="16" t="s">
        <v>90</v>
      </c>
    </row>
    <row r="151" s="2" customFormat="1">
      <c r="A151" s="37"/>
      <c r="B151" s="38"/>
      <c r="C151" s="39"/>
      <c r="D151" s="252" t="s">
        <v>203</v>
      </c>
      <c r="E151" s="39"/>
      <c r="F151" s="253" t="s">
        <v>976</v>
      </c>
      <c r="G151" s="39"/>
      <c r="H151" s="39"/>
      <c r="I151" s="249"/>
      <c r="J151" s="249"/>
      <c r="K151" s="39"/>
      <c r="L151" s="39"/>
      <c r="M151" s="43"/>
      <c r="N151" s="250"/>
      <c r="O151" s="251"/>
      <c r="P151" s="90"/>
      <c r="Q151" s="90"/>
      <c r="R151" s="90"/>
      <c r="S151" s="90"/>
      <c r="T151" s="90"/>
      <c r="U151" s="90"/>
      <c r="V151" s="90"/>
      <c r="W151" s="90"/>
      <c r="X151" s="91"/>
      <c r="Y151" s="37"/>
      <c r="Z151" s="37"/>
      <c r="AA151" s="37"/>
      <c r="AB151" s="37"/>
      <c r="AC151" s="37"/>
      <c r="AD151" s="37"/>
      <c r="AE151" s="37"/>
      <c r="AT151" s="16" t="s">
        <v>203</v>
      </c>
      <c r="AU151" s="16" t="s">
        <v>90</v>
      </c>
    </row>
    <row r="152" s="13" customFormat="1">
      <c r="A152" s="13"/>
      <c r="B152" s="254"/>
      <c r="C152" s="255"/>
      <c r="D152" s="252" t="s">
        <v>205</v>
      </c>
      <c r="E152" s="256" t="s">
        <v>1</v>
      </c>
      <c r="F152" s="257" t="s">
        <v>977</v>
      </c>
      <c r="G152" s="255"/>
      <c r="H152" s="258">
        <v>42.5</v>
      </c>
      <c r="I152" s="259"/>
      <c r="J152" s="259"/>
      <c r="K152" s="255"/>
      <c r="L152" s="255"/>
      <c r="M152" s="260"/>
      <c r="N152" s="261"/>
      <c r="O152" s="262"/>
      <c r="P152" s="262"/>
      <c r="Q152" s="262"/>
      <c r="R152" s="262"/>
      <c r="S152" s="262"/>
      <c r="T152" s="262"/>
      <c r="U152" s="262"/>
      <c r="V152" s="262"/>
      <c r="W152" s="262"/>
      <c r="X152" s="263"/>
      <c r="Y152" s="13"/>
      <c r="Z152" s="13"/>
      <c r="AA152" s="13"/>
      <c r="AB152" s="13"/>
      <c r="AC152" s="13"/>
      <c r="AD152" s="13"/>
      <c r="AE152" s="13"/>
      <c r="AT152" s="264" t="s">
        <v>205</v>
      </c>
      <c r="AU152" s="264" t="s">
        <v>90</v>
      </c>
      <c r="AV152" s="13" t="s">
        <v>90</v>
      </c>
      <c r="AW152" s="13" t="s">
        <v>5</v>
      </c>
      <c r="AX152" s="13" t="s">
        <v>80</v>
      </c>
      <c r="AY152" s="264" t="s">
        <v>192</v>
      </c>
    </row>
    <row r="153" s="14" customFormat="1">
      <c r="A153" s="14"/>
      <c r="B153" s="265"/>
      <c r="C153" s="266"/>
      <c r="D153" s="252" t="s">
        <v>205</v>
      </c>
      <c r="E153" s="267" t="s">
        <v>1</v>
      </c>
      <c r="F153" s="268" t="s">
        <v>209</v>
      </c>
      <c r="G153" s="266"/>
      <c r="H153" s="269">
        <v>42.5</v>
      </c>
      <c r="I153" s="270"/>
      <c r="J153" s="270"/>
      <c r="K153" s="266"/>
      <c r="L153" s="266"/>
      <c r="M153" s="271"/>
      <c r="N153" s="272"/>
      <c r="O153" s="273"/>
      <c r="P153" s="273"/>
      <c r="Q153" s="273"/>
      <c r="R153" s="273"/>
      <c r="S153" s="273"/>
      <c r="T153" s="273"/>
      <c r="U153" s="273"/>
      <c r="V153" s="273"/>
      <c r="W153" s="273"/>
      <c r="X153" s="274"/>
      <c r="Y153" s="14"/>
      <c r="Z153" s="14"/>
      <c r="AA153" s="14"/>
      <c r="AB153" s="14"/>
      <c r="AC153" s="14"/>
      <c r="AD153" s="14"/>
      <c r="AE153" s="14"/>
      <c r="AT153" s="275" t="s">
        <v>205</v>
      </c>
      <c r="AU153" s="275" t="s">
        <v>90</v>
      </c>
      <c r="AV153" s="14" t="s">
        <v>199</v>
      </c>
      <c r="AW153" s="14" t="s">
        <v>5</v>
      </c>
      <c r="AX153" s="14" t="s">
        <v>88</v>
      </c>
      <c r="AY153" s="275" t="s">
        <v>192</v>
      </c>
    </row>
    <row r="154" s="2" customFormat="1" ht="24.15" customHeight="1">
      <c r="A154" s="37"/>
      <c r="B154" s="38"/>
      <c r="C154" s="233" t="s">
        <v>247</v>
      </c>
      <c r="D154" s="233" t="s">
        <v>194</v>
      </c>
      <c r="E154" s="234" t="s">
        <v>978</v>
      </c>
      <c r="F154" s="235" t="s">
        <v>979</v>
      </c>
      <c r="G154" s="236" t="s">
        <v>237</v>
      </c>
      <c r="H154" s="237">
        <v>85.200000000000003</v>
      </c>
      <c r="I154" s="238"/>
      <c r="J154" s="238"/>
      <c r="K154" s="239">
        <f>ROUND(P154*H154,2)</f>
        <v>0</v>
      </c>
      <c r="L154" s="235" t="s">
        <v>582</v>
      </c>
      <c r="M154" s="43"/>
      <c r="N154" s="240" t="s">
        <v>1</v>
      </c>
      <c r="O154" s="241" t="s">
        <v>43</v>
      </c>
      <c r="P154" s="242">
        <f>I154+J154</f>
        <v>0</v>
      </c>
      <c r="Q154" s="242">
        <f>ROUND(I154*H154,2)</f>
        <v>0</v>
      </c>
      <c r="R154" s="242">
        <f>ROUND(J154*H154,2)</f>
        <v>0</v>
      </c>
      <c r="S154" s="90"/>
      <c r="T154" s="243">
        <f>S154*H154</f>
        <v>0</v>
      </c>
      <c r="U154" s="243">
        <v>0</v>
      </c>
      <c r="V154" s="243">
        <f>U154*H154</f>
        <v>0</v>
      </c>
      <c r="W154" s="243">
        <v>0</v>
      </c>
      <c r="X154" s="244">
        <f>W154*H154</f>
        <v>0</v>
      </c>
      <c r="Y154" s="37"/>
      <c r="Z154" s="37"/>
      <c r="AA154" s="37"/>
      <c r="AB154" s="37"/>
      <c r="AC154" s="37"/>
      <c r="AD154" s="37"/>
      <c r="AE154" s="37"/>
      <c r="AR154" s="245" t="s">
        <v>199</v>
      </c>
      <c r="AT154" s="245" t="s">
        <v>194</v>
      </c>
      <c r="AU154" s="245" t="s">
        <v>90</v>
      </c>
      <c r="AY154" s="16" t="s">
        <v>192</v>
      </c>
      <c r="BE154" s="246">
        <f>IF(O154="základní",K154,0)</f>
        <v>0</v>
      </c>
      <c r="BF154" s="246">
        <f>IF(O154="snížená",K154,0)</f>
        <v>0</v>
      </c>
      <c r="BG154" s="246">
        <f>IF(O154="zákl. přenesená",K154,0)</f>
        <v>0</v>
      </c>
      <c r="BH154" s="246">
        <f>IF(O154="sníž. přenesená",K154,0)</f>
        <v>0</v>
      </c>
      <c r="BI154" s="246">
        <f>IF(O154="nulová",K154,0)</f>
        <v>0</v>
      </c>
      <c r="BJ154" s="16" t="s">
        <v>88</v>
      </c>
      <c r="BK154" s="246">
        <f>ROUND(P154*H154,2)</f>
        <v>0</v>
      </c>
      <c r="BL154" s="16" t="s">
        <v>199</v>
      </c>
      <c r="BM154" s="245" t="s">
        <v>980</v>
      </c>
    </row>
    <row r="155" s="2" customFormat="1">
      <c r="A155" s="37"/>
      <c r="B155" s="38"/>
      <c r="C155" s="39"/>
      <c r="D155" s="247" t="s">
        <v>201</v>
      </c>
      <c r="E155" s="39"/>
      <c r="F155" s="248" t="s">
        <v>981</v>
      </c>
      <c r="G155" s="39"/>
      <c r="H155" s="39"/>
      <c r="I155" s="249"/>
      <c r="J155" s="249"/>
      <c r="K155" s="39"/>
      <c r="L155" s="39"/>
      <c r="M155" s="43"/>
      <c r="N155" s="250"/>
      <c r="O155" s="251"/>
      <c r="P155" s="90"/>
      <c r="Q155" s="90"/>
      <c r="R155" s="90"/>
      <c r="S155" s="90"/>
      <c r="T155" s="90"/>
      <c r="U155" s="90"/>
      <c r="V155" s="90"/>
      <c r="W155" s="90"/>
      <c r="X155" s="91"/>
      <c r="Y155" s="37"/>
      <c r="Z155" s="37"/>
      <c r="AA155" s="37"/>
      <c r="AB155" s="37"/>
      <c r="AC155" s="37"/>
      <c r="AD155" s="37"/>
      <c r="AE155" s="37"/>
      <c r="AT155" s="16" t="s">
        <v>201</v>
      </c>
      <c r="AU155" s="16" t="s">
        <v>90</v>
      </c>
    </row>
    <row r="156" s="2" customFormat="1">
      <c r="A156" s="37"/>
      <c r="B156" s="38"/>
      <c r="C156" s="39"/>
      <c r="D156" s="252" t="s">
        <v>203</v>
      </c>
      <c r="E156" s="39"/>
      <c r="F156" s="253" t="s">
        <v>982</v>
      </c>
      <c r="G156" s="39"/>
      <c r="H156" s="39"/>
      <c r="I156" s="249"/>
      <c r="J156" s="249"/>
      <c r="K156" s="39"/>
      <c r="L156" s="39"/>
      <c r="M156" s="43"/>
      <c r="N156" s="250"/>
      <c r="O156" s="251"/>
      <c r="P156" s="90"/>
      <c r="Q156" s="90"/>
      <c r="R156" s="90"/>
      <c r="S156" s="90"/>
      <c r="T156" s="90"/>
      <c r="U156" s="90"/>
      <c r="V156" s="90"/>
      <c r="W156" s="90"/>
      <c r="X156" s="91"/>
      <c r="Y156" s="37"/>
      <c r="Z156" s="37"/>
      <c r="AA156" s="37"/>
      <c r="AB156" s="37"/>
      <c r="AC156" s="37"/>
      <c r="AD156" s="37"/>
      <c r="AE156" s="37"/>
      <c r="AT156" s="16" t="s">
        <v>203</v>
      </c>
      <c r="AU156" s="16" t="s">
        <v>90</v>
      </c>
    </row>
    <row r="157" s="2" customFormat="1" ht="24.15" customHeight="1">
      <c r="A157" s="37"/>
      <c r="B157" s="38"/>
      <c r="C157" s="276" t="s">
        <v>254</v>
      </c>
      <c r="D157" s="276" t="s">
        <v>261</v>
      </c>
      <c r="E157" s="277" t="s">
        <v>983</v>
      </c>
      <c r="F157" s="278" t="s">
        <v>984</v>
      </c>
      <c r="G157" s="279" t="s">
        <v>197</v>
      </c>
      <c r="H157" s="280">
        <v>8.7759999999999998</v>
      </c>
      <c r="I157" s="281"/>
      <c r="J157" s="282"/>
      <c r="K157" s="283">
        <f>ROUND(P157*H157,2)</f>
        <v>0</v>
      </c>
      <c r="L157" s="278" t="s">
        <v>582</v>
      </c>
      <c r="M157" s="284"/>
      <c r="N157" s="285" t="s">
        <v>1</v>
      </c>
      <c r="O157" s="241" t="s">
        <v>43</v>
      </c>
      <c r="P157" s="242">
        <f>I157+J157</f>
        <v>0</v>
      </c>
      <c r="Q157" s="242">
        <f>ROUND(I157*H157,2)</f>
        <v>0</v>
      </c>
      <c r="R157" s="242">
        <f>ROUND(J157*H157,2)</f>
        <v>0</v>
      </c>
      <c r="S157" s="90"/>
      <c r="T157" s="243">
        <f>S157*H157</f>
        <v>0</v>
      </c>
      <c r="U157" s="243">
        <v>0.20000000000000001</v>
      </c>
      <c r="V157" s="243">
        <f>U157*H157</f>
        <v>1.7552000000000001</v>
      </c>
      <c r="W157" s="243">
        <v>0</v>
      </c>
      <c r="X157" s="244">
        <f>W157*H157</f>
        <v>0</v>
      </c>
      <c r="Y157" s="37"/>
      <c r="Z157" s="37"/>
      <c r="AA157" s="37"/>
      <c r="AB157" s="37"/>
      <c r="AC157" s="37"/>
      <c r="AD157" s="37"/>
      <c r="AE157" s="37"/>
      <c r="AR157" s="245" t="s">
        <v>247</v>
      </c>
      <c r="AT157" s="245" t="s">
        <v>261</v>
      </c>
      <c r="AU157" s="245" t="s">
        <v>90</v>
      </c>
      <c r="AY157" s="16" t="s">
        <v>192</v>
      </c>
      <c r="BE157" s="246">
        <f>IF(O157="základní",K157,0)</f>
        <v>0</v>
      </c>
      <c r="BF157" s="246">
        <f>IF(O157="snížená",K157,0)</f>
        <v>0</v>
      </c>
      <c r="BG157" s="246">
        <f>IF(O157="zákl. přenesená",K157,0)</f>
        <v>0</v>
      </c>
      <c r="BH157" s="246">
        <f>IF(O157="sníž. přenesená",K157,0)</f>
        <v>0</v>
      </c>
      <c r="BI157" s="246">
        <f>IF(O157="nulová",K157,0)</f>
        <v>0</v>
      </c>
      <c r="BJ157" s="16" t="s">
        <v>88</v>
      </c>
      <c r="BK157" s="246">
        <f>ROUND(P157*H157,2)</f>
        <v>0</v>
      </c>
      <c r="BL157" s="16" t="s">
        <v>199</v>
      </c>
      <c r="BM157" s="245" t="s">
        <v>985</v>
      </c>
    </row>
    <row r="158" s="13" customFormat="1">
      <c r="A158" s="13"/>
      <c r="B158" s="254"/>
      <c r="C158" s="255"/>
      <c r="D158" s="252" t="s">
        <v>205</v>
      </c>
      <c r="E158" s="255"/>
      <c r="F158" s="257" t="s">
        <v>986</v>
      </c>
      <c r="G158" s="255"/>
      <c r="H158" s="258">
        <v>8.7759999999999998</v>
      </c>
      <c r="I158" s="259"/>
      <c r="J158" s="259"/>
      <c r="K158" s="255"/>
      <c r="L158" s="255"/>
      <c r="M158" s="260"/>
      <c r="N158" s="261"/>
      <c r="O158" s="262"/>
      <c r="P158" s="262"/>
      <c r="Q158" s="262"/>
      <c r="R158" s="262"/>
      <c r="S158" s="262"/>
      <c r="T158" s="262"/>
      <c r="U158" s="262"/>
      <c r="V158" s="262"/>
      <c r="W158" s="262"/>
      <c r="X158" s="263"/>
      <c r="Y158" s="13"/>
      <c r="Z158" s="13"/>
      <c r="AA158" s="13"/>
      <c r="AB158" s="13"/>
      <c r="AC158" s="13"/>
      <c r="AD158" s="13"/>
      <c r="AE158" s="13"/>
      <c r="AT158" s="264" t="s">
        <v>205</v>
      </c>
      <c r="AU158" s="264" t="s">
        <v>90</v>
      </c>
      <c r="AV158" s="13" t="s">
        <v>90</v>
      </c>
      <c r="AW158" s="13" t="s">
        <v>4</v>
      </c>
      <c r="AX158" s="13" t="s">
        <v>88</v>
      </c>
      <c r="AY158" s="264" t="s">
        <v>192</v>
      </c>
    </row>
    <row r="159" s="2" customFormat="1" ht="33" customHeight="1">
      <c r="A159" s="37"/>
      <c r="B159" s="38"/>
      <c r="C159" s="233" t="s">
        <v>260</v>
      </c>
      <c r="D159" s="233" t="s">
        <v>194</v>
      </c>
      <c r="E159" s="234" t="s">
        <v>987</v>
      </c>
      <c r="F159" s="235" t="s">
        <v>988</v>
      </c>
      <c r="G159" s="236" t="s">
        <v>271</v>
      </c>
      <c r="H159" s="237">
        <v>14.867000000000001</v>
      </c>
      <c r="I159" s="238"/>
      <c r="J159" s="238"/>
      <c r="K159" s="239">
        <f>ROUND(P159*H159,2)</f>
        <v>0</v>
      </c>
      <c r="L159" s="235" t="s">
        <v>582</v>
      </c>
      <c r="M159" s="43"/>
      <c r="N159" s="240" t="s">
        <v>1</v>
      </c>
      <c r="O159" s="241" t="s">
        <v>43</v>
      </c>
      <c r="P159" s="242">
        <f>I159+J159</f>
        <v>0</v>
      </c>
      <c r="Q159" s="242">
        <f>ROUND(I159*H159,2)</f>
        <v>0</v>
      </c>
      <c r="R159" s="242">
        <f>ROUND(J159*H159,2)</f>
        <v>0</v>
      </c>
      <c r="S159" s="90"/>
      <c r="T159" s="243">
        <f>S159*H159</f>
        <v>0</v>
      </c>
      <c r="U159" s="243">
        <v>0</v>
      </c>
      <c r="V159" s="243">
        <f>U159*H159</f>
        <v>0</v>
      </c>
      <c r="W159" s="243">
        <v>0</v>
      </c>
      <c r="X159" s="244">
        <f>W159*H159</f>
        <v>0</v>
      </c>
      <c r="Y159" s="37"/>
      <c r="Z159" s="37"/>
      <c r="AA159" s="37"/>
      <c r="AB159" s="37"/>
      <c r="AC159" s="37"/>
      <c r="AD159" s="37"/>
      <c r="AE159" s="37"/>
      <c r="AR159" s="245" t="s">
        <v>199</v>
      </c>
      <c r="AT159" s="245" t="s">
        <v>194</v>
      </c>
      <c r="AU159" s="245" t="s">
        <v>90</v>
      </c>
      <c r="AY159" s="16" t="s">
        <v>192</v>
      </c>
      <c r="BE159" s="246">
        <f>IF(O159="základní",K159,0)</f>
        <v>0</v>
      </c>
      <c r="BF159" s="246">
        <f>IF(O159="snížená",K159,0)</f>
        <v>0</v>
      </c>
      <c r="BG159" s="246">
        <f>IF(O159="zákl. přenesená",K159,0)</f>
        <v>0</v>
      </c>
      <c r="BH159" s="246">
        <f>IF(O159="sníž. přenesená",K159,0)</f>
        <v>0</v>
      </c>
      <c r="BI159" s="246">
        <f>IF(O159="nulová",K159,0)</f>
        <v>0</v>
      </c>
      <c r="BJ159" s="16" t="s">
        <v>88</v>
      </c>
      <c r="BK159" s="246">
        <f>ROUND(P159*H159,2)</f>
        <v>0</v>
      </c>
      <c r="BL159" s="16" t="s">
        <v>199</v>
      </c>
      <c r="BM159" s="245" t="s">
        <v>989</v>
      </c>
    </row>
    <row r="160" s="2" customFormat="1">
      <c r="A160" s="37"/>
      <c r="B160" s="38"/>
      <c r="C160" s="39"/>
      <c r="D160" s="247" t="s">
        <v>201</v>
      </c>
      <c r="E160" s="39"/>
      <c r="F160" s="248" t="s">
        <v>990</v>
      </c>
      <c r="G160" s="39"/>
      <c r="H160" s="39"/>
      <c r="I160" s="249"/>
      <c r="J160" s="249"/>
      <c r="K160" s="39"/>
      <c r="L160" s="39"/>
      <c r="M160" s="43"/>
      <c r="N160" s="250"/>
      <c r="O160" s="251"/>
      <c r="P160" s="90"/>
      <c r="Q160" s="90"/>
      <c r="R160" s="90"/>
      <c r="S160" s="90"/>
      <c r="T160" s="90"/>
      <c r="U160" s="90"/>
      <c r="V160" s="90"/>
      <c r="W160" s="90"/>
      <c r="X160" s="91"/>
      <c r="Y160" s="37"/>
      <c r="Z160" s="37"/>
      <c r="AA160" s="37"/>
      <c r="AB160" s="37"/>
      <c r="AC160" s="37"/>
      <c r="AD160" s="37"/>
      <c r="AE160" s="37"/>
      <c r="AT160" s="16" t="s">
        <v>201</v>
      </c>
      <c r="AU160" s="16" t="s">
        <v>90</v>
      </c>
    </row>
    <row r="161" s="2" customFormat="1">
      <c r="A161" s="37"/>
      <c r="B161" s="38"/>
      <c r="C161" s="39"/>
      <c r="D161" s="252" t="s">
        <v>203</v>
      </c>
      <c r="E161" s="39"/>
      <c r="F161" s="253" t="s">
        <v>929</v>
      </c>
      <c r="G161" s="39"/>
      <c r="H161" s="39"/>
      <c r="I161" s="249"/>
      <c r="J161" s="249"/>
      <c r="K161" s="39"/>
      <c r="L161" s="39"/>
      <c r="M161" s="43"/>
      <c r="N161" s="250"/>
      <c r="O161" s="251"/>
      <c r="P161" s="90"/>
      <c r="Q161" s="90"/>
      <c r="R161" s="90"/>
      <c r="S161" s="90"/>
      <c r="T161" s="90"/>
      <c r="U161" s="90"/>
      <c r="V161" s="90"/>
      <c r="W161" s="90"/>
      <c r="X161" s="91"/>
      <c r="Y161" s="37"/>
      <c r="Z161" s="37"/>
      <c r="AA161" s="37"/>
      <c r="AB161" s="37"/>
      <c r="AC161" s="37"/>
      <c r="AD161" s="37"/>
      <c r="AE161" s="37"/>
      <c r="AT161" s="16" t="s">
        <v>203</v>
      </c>
      <c r="AU161" s="16" t="s">
        <v>90</v>
      </c>
    </row>
    <row r="162" s="13" customFormat="1">
      <c r="A162" s="13"/>
      <c r="B162" s="254"/>
      <c r="C162" s="255"/>
      <c r="D162" s="252" t="s">
        <v>205</v>
      </c>
      <c r="E162" s="255"/>
      <c r="F162" s="257" t="s">
        <v>991</v>
      </c>
      <c r="G162" s="255"/>
      <c r="H162" s="258">
        <v>14.867000000000001</v>
      </c>
      <c r="I162" s="259"/>
      <c r="J162" s="259"/>
      <c r="K162" s="255"/>
      <c r="L162" s="255"/>
      <c r="M162" s="260"/>
      <c r="N162" s="261"/>
      <c r="O162" s="262"/>
      <c r="P162" s="262"/>
      <c r="Q162" s="262"/>
      <c r="R162" s="262"/>
      <c r="S162" s="262"/>
      <c r="T162" s="262"/>
      <c r="U162" s="262"/>
      <c r="V162" s="262"/>
      <c r="W162" s="262"/>
      <c r="X162" s="263"/>
      <c r="Y162" s="13"/>
      <c r="Z162" s="13"/>
      <c r="AA162" s="13"/>
      <c r="AB162" s="13"/>
      <c r="AC162" s="13"/>
      <c r="AD162" s="13"/>
      <c r="AE162" s="13"/>
      <c r="AT162" s="264" t="s">
        <v>205</v>
      </c>
      <c r="AU162" s="264" t="s">
        <v>90</v>
      </c>
      <c r="AV162" s="13" t="s">
        <v>90</v>
      </c>
      <c r="AW162" s="13" t="s">
        <v>4</v>
      </c>
      <c r="AX162" s="13" t="s">
        <v>88</v>
      </c>
      <c r="AY162" s="264" t="s">
        <v>192</v>
      </c>
    </row>
    <row r="163" s="2" customFormat="1" ht="24.15" customHeight="1">
      <c r="A163" s="37"/>
      <c r="B163" s="38"/>
      <c r="C163" s="276" t="s">
        <v>268</v>
      </c>
      <c r="D163" s="276" t="s">
        <v>261</v>
      </c>
      <c r="E163" s="277" t="s">
        <v>992</v>
      </c>
      <c r="F163" s="278" t="s">
        <v>993</v>
      </c>
      <c r="G163" s="279" t="s">
        <v>197</v>
      </c>
      <c r="H163" s="280">
        <v>13.515000000000001</v>
      </c>
      <c r="I163" s="281"/>
      <c r="J163" s="282"/>
      <c r="K163" s="283">
        <f>ROUND(P163*H163,2)</f>
        <v>0</v>
      </c>
      <c r="L163" s="278" t="s">
        <v>582</v>
      </c>
      <c r="M163" s="284"/>
      <c r="N163" s="285" t="s">
        <v>1</v>
      </c>
      <c r="O163" s="241" t="s">
        <v>43</v>
      </c>
      <c r="P163" s="242">
        <f>I163+J163</f>
        <v>0</v>
      </c>
      <c r="Q163" s="242">
        <f>ROUND(I163*H163,2)</f>
        <v>0</v>
      </c>
      <c r="R163" s="242">
        <f>ROUND(J163*H163,2)</f>
        <v>0</v>
      </c>
      <c r="S163" s="90"/>
      <c r="T163" s="243">
        <f>S163*H163</f>
        <v>0</v>
      </c>
      <c r="U163" s="243">
        <v>0.22</v>
      </c>
      <c r="V163" s="243">
        <f>U163*H163</f>
        <v>2.9733000000000001</v>
      </c>
      <c r="W163" s="243">
        <v>0</v>
      </c>
      <c r="X163" s="244">
        <f>W163*H163</f>
        <v>0</v>
      </c>
      <c r="Y163" s="37"/>
      <c r="Z163" s="37"/>
      <c r="AA163" s="37"/>
      <c r="AB163" s="37"/>
      <c r="AC163" s="37"/>
      <c r="AD163" s="37"/>
      <c r="AE163" s="37"/>
      <c r="AR163" s="245" t="s">
        <v>247</v>
      </c>
      <c r="AT163" s="245" t="s">
        <v>261</v>
      </c>
      <c r="AU163" s="245" t="s">
        <v>90</v>
      </c>
      <c r="AY163" s="16" t="s">
        <v>192</v>
      </c>
      <c r="BE163" s="246">
        <f>IF(O163="základní",K163,0)</f>
        <v>0</v>
      </c>
      <c r="BF163" s="246">
        <f>IF(O163="snížená",K163,0)</f>
        <v>0</v>
      </c>
      <c r="BG163" s="246">
        <f>IF(O163="zákl. přenesená",K163,0)</f>
        <v>0</v>
      </c>
      <c r="BH163" s="246">
        <f>IF(O163="sníž. přenesená",K163,0)</f>
        <v>0</v>
      </c>
      <c r="BI163" s="246">
        <f>IF(O163="nulová",K163,0)</f>
        <v>0</v>
      </c>
      <c r="BJ163" s="16" t="s">
        <v>88</v>
      </c>
      <c r="BK163" s="246">
        <f>ROUND(P163*H163,2)</f>
        <v>0</v>
      </c>
      <c r="BL163" s="16" t="s">
        <v>199</v>
      </c>
      <c r="BM163" s="245" t="s">
        <v>994</v>
      </c>
    </row>
    <row r="164" s="13" customFormat="1">
      <c r="A164" s="13"/>
      <c r="B164" s="254"/>
      <c r="C164" s="255"/>
      <c r="D164" s="252" t="s">
        <v>205</v>
      </c>
      <c r="E164" s="256" t="s">
        <v>1</v>
      </c>
      <c r="F164" s="257" t="s">
        <v>995</v>
      </c>
      <c r="G164" s="255"/>
      <c r="H164" s="258">
        <v>6.375</v>
      </c>
      <c r="I164" s="259"/>
      <c r="J164" s="259"/>
      <c r="K164" s="255"/>
      <c r="L164" s="255"/>
      <c r="M164" s="260"/>
      <c r="N164" s="261"/>
      <c r="O164" s="262"/>
      <c r="P164" s="262"/>
      <c r="Q164" s="262"/>
      <c r="R164" s="262"/>
      <c r="S164" s="262"/>
      <c r="T164" s="262"/>
      <c r="U164" s="262"/>
      <c r="V164" s="262"/>
      <c r="W164" s="262"/>
      <c r="X164" s="263"/>
      <c r="Y164" s="13"/>
      <c r="Z164" s="13"/>
      <c r="AA164" s="13"/>
      <c r="AB164" s="13"/>
      <c r="AC164" s="13"/>
      <c r="AD164" s="13"/>
      <c r="AE164" s="13"/>
      <c r="AT164" s="264" t="s">
        <v>205</v>
      </c>
      <c r="AU164" s="264" t="s">
        <v>90</v>
      </c>
      <c r="AV164" s="13" t="s">
        <v>90</v>
      </c>
      <c r="AW164" s="13" t="s">
        <v>5</v>
      </c>
      <c r="AX164" s="13" t="s">
        <v>80</v>
      </c>
      <c r="AY164" s="264" t="s">
        <v>192</v>
      </c>
    </row>
    <row r="165" s="13" customFormat="1">
      <c r="A165" s="13"/>
      <c r="B165" s="254"/>
      <c r="C165" s="255"/>
      <c r="D165" s="252" t="s">
        <v>205</v>
      </c>
      <c r="E165" s="256" t="s">
        <v>1</v>
      </c>
      <c r="F165" s="257" t="s">
        <v>996</v>
      </c>
      <c r="G165" s="255"/>
      <c r="H165" s="258">
        <v>7.1399999999999997</v>
      </c>
      <c r="I165" s="259"/>
      <c r="J165" s="259"/>
      <c r="K165" s="255"/>
      <c r="L165" s="255"/>
      <c r="M165" s="260"/>
      <c r="N165" s="261"/>
      <c r="O165" s="262"/>
      <c r="P165" s="262"/>
      <c r="Q165" s="262"/>
      <c r="R165" s="262"/>
      <c r="S165" s="262"/>
      <c r="T165" s="262"/>
      <c r="U165" s="262"/>
      <c r="V165" s="262"/>
      <c r="W165" s="262"/>
      <c r="X165" s="263"/>
      <c r="Y165" s="13"/>
      <c r="Z165" s="13"/>
      <c r="AA165" s="13"/>
      <c r="AB165" s="13"/>
      <c r="AC165" s="13"/>
      <c r="AD165" s="13"/>
      <c r="AE165" s="13"/>
      <c r="AT165" s="264" t="s">
        <v>205</v>
      </c>
      <c r="AU165" s="264" t="s">
        <v>90</v>
      </c>
      <c r="AV165" s="13" t="s">
        <v>90</v>
      </c>
      <c r="AW165" s="13" t="s">
        <v>5</v>
      </c>
      <c r="AX165" s="13" t="s">
        <v>80</v>
      </c>
      <c r="AY165" s="264" t="s">
        <v>192</v>
      </c>
    </row>
    <row r="166" s="14" customFormat="1">
      <c r="A166" s="14"/>
      <c r="B166" s="265"/>
      <c r="C166" s="266"/>
      <c r="D166" s="252" t="s">
        <v>205</v>
      </c>
      <c r="E166" s="267" t="s">
        <v>1</v>
      </c>
      <c r="F166" s="268" t="s">
        <v>209</v>
      </c>
      <c r="G166" s="266"/>
      <c r="H166" s="269">
        <v>13.515000000000001</v>
      </c>
      <c r="I166" s="270"/>
      <c r="J166" s="270"/>
      <c r="K166" s="266"/>
      <c r="L166" s="266"/>
      <c r="M166" s="271"/>
      <c r="N166" s="272"/>
      <c r="O166" s="273"/>
      <c r="P166" s="273"/>
      <c r="Q166" s="273"/>
      <c r="R166" s="273"/>
      <c r="S166" s="273"/>
      <c r="T166" s="273"/>
      <c r="U166" s="273"/>
      <c r="V166" s="273"/>
      <c r="W166" s="273"/>
      <c r="X166" s="274"/>
      <c r="Y166" s="14"/>
      <c r="Z166" s="14"/>
      <c r="AA166" s="14"/>
      <c r="AB166" s="14"/>
      <c r="AC166" s="14"/>
      <c r="AD166" s="14"/>
      <c r="AE166" s="14"/>
      <c r="AT166" s="275" t="s">
        <v>205</v>
      </c>
      <c r="AU166" s="275" t="s">
        <v>90</v>
      </c>
      <c r="AV166" s="14" t="s">
        <v>199</v>
      </c>
      <c r="AW166" s="14" t="s">
        <v>5</v>
      </c>
      <c r="AX166" s="14" t="s">
        <v>88</v>
      </c>
      <c r="AY166" s="275" t="s">
        <v>192</v>
      </c>
    </row>
    <row r="167" s="2" customFormat="1" ht="16.5" customHeight="1">
      <c r="A167" s="37"/>
      <c r="B167" s="38"/>
      <c r="C167" s="276" t="s">
        <v>9</v>
      </c>
      <c r="D167" s="276" t="s">
        <v>261</v>
      </c>
      <c r="E167" s="277" t="s">
        <v>331</v>
      </c>
      <c r="F167" s="278" t="s">
        <v>997</v>
      </c>
      <c r="G167" s="279" t="s">
        <v>237</v>
      </c>
      <c r="H167" s="280">
        <v>46.75</v>
      </c>
      <c r="I167" s="281"/>
      <c r="J167" s="282"/>
      <c r="K167" s="283">
        <f>ROUND(P167*H167,2)</f>
        <v>0</v>
      </c>
      <c r="L167" s="278" t="s">
        <v>1</v>
      </c>
      <c r="M167" s="284"/>
      <c r="N167" s="285" t="s">
        <v>1</v>
      </c>
      <c r="O167" s="241" t="s">
        <v>43</v>
      </c>
      <c r="P167" s="242">
        <f>I167+J167</f>
        <v>0</v>
      </c>
      <c r="Q167" s="242">
        <f>ROUND(I167*H167,2)</f>
        <v>0</v>
      </c>
      <c r="R167" s="242">
        <f>ROUND(J167*H167,2)</f>
        <v>0</v>
      </c>
      <c r="S167" s="90"/>
      <c r="T167" s="243">
        <f>S167*H167</f>
        <v>0</v>
      </c>
      <c r="U167" s="243">
        <v>0</v>
      </c>
      <c r="V167" s="243">
        <f>U167*H167</f>
        <v>0</v>
      </c>
      <c r="W167" s="243">
        <v>0</v>
      </c>
      <c r="X167" s="244">
        <f>W167*H167</f>
        <v>0</v>
      </c>
      <c r="Y167" s="37"/>
      <c r="Z167" s="37"/>
      <c r="AA167" s="37"/>
      <c r="AB167" s="37"/>
      <c r="AC167" s="37"/>
      <c r="AD167" s="37"/>
      <c r="AE167" s="37"/>
      <c r="AR167" s="245" t="s">
        <v>247</v>
      </c>
      <c r="AT167" s="245" t="s">
        <v>261</v>
      </c>
      <c r="AU167" s="245" t="s">
        <v>90</v>
      </c>
      <c r="AY167" s="16" t="s">
        <v>192</v>
      </c>
      <c r="BE167" s="246">
        <f>IF(O167="základní",K167,0)</f>
        <v>0</v>
      </c>
      <c r="BF167" s="246">
        <f>IF(O167="snížená",K167,0)</f>
        <v>0</v>
      </c>
      <c r="BG167" s="246">
        <f>IF(O167="zákl. přenesená",K167,0)</f>
        <v>0</v>
      </c>
      <c r="BH167" s="246">
        <f>IF(O167="sníž. přenesená",K167,0)</f>
        <v>0</v>
      </c>
      <c r="BI167" s="246">
        <f>IF(O167="nulová",K167,0)</f>
        <v>0</v>
      </c>
      <c r="BJ167" s="16" t="s">
        <v>88</v>
      </c>
      <c r="BK167" s="246">
        <f>ROUND(P167*H167,2)</f>
        <v>0</v>
      </c>
      <c r="BL167" s="16" t="s">
        <v>199</v>
      </c>
      <c r="BM167" s="245" t="s">
        <v>998</v>
      </c>
    </row>
    <row r="168" s="2" customFormat="1">
      <c r="A168" s="37"/>
      <c r="B168" s="38"/>
      <c r="C168" s="39"/>
      <c r="D168" s="252" t="s">
        <v>433</v>
      </c>
      <c r="E168" s="39"/>
      <c r="F168" s="253" t="s">
        <v>999</v>
      </c>
      <c r="G168" s="39"/>
      <c r="H168" s="39"/>
      <c r="I168" s="249"/>
      <c r="J168" s="249"/>
      <c r="K168" s="39"/>
      <c r="L168" s="39"/>
      <c r="M168" s="43"/>
      <c r="N168" s="250"/>
      <c r="O168" s="251"/>
      <c r="P168" s="90"/>
      <c r="Q168" s="90"/>
      <c r="R168" s="90"/>
      <c r="S168" s="90"/>
      <c r="T168" s="90"/>
      <c r="U168" s="90"/>
      <c r="V168" s="90"/>
      <c r="W168" s="90"/>
      <c r="X168" s="91"/>
      <c r="Y168" s="37"/>
      <c r="Z168" s="37"/>
      <c r="AA168" s="37"/>
      <c r="AB168" s="37"/>
      <c r="AC168" s="37"/>
      <c r="AD168" s="37"/>
      <c r="AE168" s="37"/>
      <c r="AT168" s="16" t="s">
        <v>433</v>
      </c>
      <c r="AU168" s="16" t="s">
        <v>90</v>
      </c>
    </row>
    <row r="169" s="13" customFormat="1">
      <c r="A169" s="13"/>
      <c r="B169" s="254"/>
      <c r="C169" s="255"/>
      <c r="D169" s="252" t="s">
        <v>205</v>
      </c>
      <c r="E169" s="256" t="s">
        <v>1</v>
      </c>
      <c r="F169" s="257" t="s">
        <v>1000</v>
      </c>
      <c r="G169" s="255"/>
      <c r="H169" s="258">
        <v>42.5</v>
      </c>
      <c r="I169" s="259"/>
      <c r="J169" s="259"/>
      <c r="K169" s="255"/>
      <c r="L169" s="255"/>
      <c r="M169" s="260"/>
      <c r="N169" s="261"/>
      <c r="O169" s="262"/>
      <c r="P169" s="262"/>
      <c r="Q169" s="262"/>
      <c r="R169" s="262"/>
      <c r="S169" s="262"/>
      <c r="T169" s="262"/>
      <c r="U169" s="262"/>
      <c r="V169" s="262"/>
      <c r="W169" s="262"/>
      <c r="X169" s="263"/>
      <c r="Y169" s="13"/>
      <c r="Z169" s="13"/>
      <c r="AA169" s="13"/>
      <c r="AB169" s="13"/>
      <c r="AC169" s="13"/>
      <c r="AD169" s="13"/>
      <c r="AE169" s="13"/>
      <c r="AT169" s="264" t="s">
        <v>205</v>
      </c>
      <c r="AU169" s="264" t="s">
        <v>90</v>
      </c>
      <c r="AV169" s="13" t="s">
        <v>90</v>
      </c>
      <c r="AW169" s="13" t="s">
        <v>5</v>
      </c>
      <c r="AX169" s="13" t="s">
        <v>80</v>
      </c>
      <c r="AY169" s="264" t="s">
        <v>192</v>
      </c>
    </row>
    <row r="170" s="14" customFormat="1">
      <c r="A170" s="14"/>
      <c r="B170" s="265"/>
      <c r="C170" s="266"/>
      <c r="D170" s="252" t="s">
        <v>205</v>
      </c>
      <c r="E170" s="267" t="s">
        <v>1</v>
      </c>
      <c r="F170" s="268" t="s">
        <v>209</v>
      </c>
      <c r="G170" s="266"/>
      <c r="H170" s="269">
        <v>42.5</v>
      </c>
      <c r="I170" s="270"/>
      <c r="J170" s="270"/>
      <c r="K170" s="266"/>
      <c r="L170" s="266"/>
      <c r="M170" s="271"/>
      <c r="N170" s="272"/>
      <c r="O170" s="273"/>
      <c r="P170" s="273"/>
      <c r="Q170" s="273"/>
      <c r="R170" s="273"/>
      <c r="S170" s="273"/>
      <c r="T170" s="273"/>
      <c r="U170" s="273"/>
      <c r="V170" s="273"/>
      <c r="W170" s="273"/>
      <c r="X170" s="274"/>
      <c r="Y170" s="14"/>
      <c r="Z170" s="14"/>
      <c r="AA170" s="14"/>
      <c r="AB170" s="14"/>
      <c r="AC170" s="14"/>
      <c r="AD170" s="14"/>
      <c r="AE170" s="14"/>
      <c r="AT170" s="275" t="s">
        <v>205</v>
      </c>
      <c r="AU170" s="275" t="s">
        <v>90</v>
      </c>
      <c r="AV170" s="14" t="s">
        <v>199</v>
      </c>
      <c r="AW170" s="14" t="s">
        <v>5</v>
      </c>
      <c r="AX170" s="14" t="s">
        <v>88</v>
      </c>
      <c r="AY170" s="275" t="s">
        <v>192</v>
      </c>
    </row>
    <row r="171" s="13" customFormat="1">
      <c r="A171" s="13"/>
      <c r="B171" s="254"/>
      <c r="C171" s="255"/>
      <c r="D171" s="252" t="s">
        <v>205</v>
      </c>
      <c r="E171" s="255"/>
      <c r="F171" s="257" t="s">
        <v>1001</v>
      </c>
      <c r="G171" s="255"/>
      <c r="H171" s="258">
        <v>46.75</v>
      </c>
      <c r="I171" s="259"/>
      <c r="J171" s="259"/>
      <c r="K171" s="255"/>
      <c r="L171" s="255"/>
      <c r="M171" s="260"/>
      <c r="N171" s="261"/>
      <c r="O171" s="262"/>
      <c r="P171" s="262"/>
      <c r="Q171" s="262"/>
      <c r="R171" s="262"/>
      <c r="S171" s="262"/>
      <c r="T171" s="262"/>
      <c r="U171" s="262"/>
      <c r="V171" s="262"/>
      <c r="W171" s="262"/>
      <c r="X171" s="263"/>
      <c r="Y171" s="13"/>
      <c r="Z171" s="13"/>
      <c r="AA171" s="13"/>
      <c r="AB171" s="13"/>
      <c r="AC171" s="13"/>
      <c r="AD171" s="13"/>
      <c r="AE171" s="13"/>
      <c r="AT171" s="264" t="s">
        <v>205</v>
      </c>
      <c r="AU171" s="264" t="s">
        <v>90</v>
      </c>
      <c r="AV171" s="13" t="s">
        <v>90</v>
      </c>
      <c r="AW171" s="13" t="s">
        <v>4</v>
      </c>
      <c r="AX171" s="13" t="s">
        <v>88</v>
      </c>
      <c r="AY171" s="264" t="s">
        <v>192</v>
      </c>
    </row>
    <row r="172" s="2" customFormat="1" ht="16.5" customHeight="1">
      <c r="A172" s="37"/>
      <c r="B172" s="38"/>
      <c r="C172" s="276" t="s">
        <v>283</v>
      </c>
      <c r="D172" s="276" t="s">
        <v>261</v>
      </c>
      <c r="E172" s="277" t="s">
        <v>335</v>
      </c>
      <c r="F172" s="278" t="s">
        <v>1002</v>
      </c>
      <c r="G172" s="279" t="s">
        <v>314</v>
      </c>
      <c r="H172" s="280">
        <v>85</v>
      </c>
      <c r="I172" s="281"/>
      <c r="J172" s="282"/>
      <c r="K172" s="283">
        <f>ROUND(P172*H172,2)</f>
        <v>0</v>
      </c>
      <c r="L172" s="278" t="s">
        <v>1</v>
      </c>
      <c r="M172" s="284"/>
      <c r="N172" s="285" t="s">
        <v>1</v>
      </c>
      <c r="O172" s="241" t="s">
        <v>43</v>
      </c>
      <c r="P172" s="242">
        <f>I172+J172</f>
        <v>0</v>
      </c>
      <c r="Q172" s="242">
        <f>ROUND(I172*H172,2)</f>
        <v>0</v>
      </c>
      <c r="R172" s="242">
        <f>ROUND(J172*H172,2)</f>
        <v>0</v>
      </c>
      <c r="S172" s="90"/>
      <c r="T172" s="243">
        <f>S172*H172</f>
        <v>0</v>
      </c>
      <c r="U172" s="243">
        <v>0</v>
      </c>
      <c r="V172" s="243">
        <f>U172*H172</f>
        <v>0</v>
      </c>
      <c r="W172" s="243">
        <v>0</v>
      </c>
      <c r="X172" s="244">
        <f>W172*H172</f>
        <v>0</v>
      </c>
      <c r="Y172" s="37"/>
      <c r="Z172" s="37"/>
      <c r="AA172" s="37"/>
      <c r="AB172" s="37"/>
      <c r="AC172" s="37"/>
      <c r="AD172" s="37"/>
      <c r="AE172" s="37"/>
      <c r="AR172" s="245" t="s">
        <v>247</v>
      </c>
      <c r="AT172" s="245" t="s">
        <v>261</v>
      </c>
      <c r="AU172" s="245" t="s">
        <v>90</v>
      </c>
      <c r="AY172" s="16" t="s">
        <v>192</v>
      </c>
      <c r="BE172" s="246">
        <f>IF(O172="základní",K172,0)</f>
        <v>0</v>
      </c>
      <c r="BF172" s="246">
        <f>IF(O172="snížená",K172,0)</f>
        <v>0</v>
      </c>
      <c r="BG172" s="246">
        <f>IF(O172="zákl. přenesená",K172,0)</f>
        <v>0</v>
      </c>
      <c r="BH172" s="246">
        <f>IF(O172="sníž. přenesená",K172,0)</f>
        <v>0</v>
      </c>
      <c r="BI172" s="246">
        <f>IF(O172="nulová",K172,0)</f>
        <v>0</v>
      </c>
      <c r="BJ172" s="16" t="s">
        <v>88</v>
      </c>
      <c r="BK172" s="246">
        <f>ROUND(P172*H172,2)</f>
        <v>0</v>
      </c>
      <c r="BL172" s="16" t="s">
        <v>199</v>
      </c>
      <c r="BM172" s="245" t="s">
        <v>1003</v>
      </c>
    </row>
    <row r="173" s="13" customFormat="1">
      <c r="A173" s="13"/>
      <c r="B173" s="254"/>
      <c r="C173" s="255"/>
      <c r="D173" s="252" t="s">
        <v>205</v>
      </c>
      <c r="E173" s="256" t="s">
        <v>1</v>
      </c>
      <c r="F173" s="257" t="s">
        <v>1004</v>
      </c>
      <c r="G173" s="255"/>
      <c r="H173" s="258">
        <v>85</v>
      </c>
      <c r="I173" s="259"/>
      <c r="J173" s="259"/>
      <c r="K173" s="255"/>
      <c r="L173" s="255"/>
      <c r="M173" s="260"/>
      <c r="N173" s="261"/>
      <c r="O173" s="262"/>
      <c r="P173" s="262"/>
      <c r="Q173" s="262"/>
      <c r="R173" s="262"/>
      <c r="S173" s="262"/>
      <c r="T173" s="262"/>
      <c r="U173" s="262"/>
      <c r="V173" s="262"/>
      <c r="W173" s="262"/>
      <c r="X173" s="263"/>
      <c r="Y173" s="13"/>
      <c r="Z173" s="13"/>
      <c r="AA173" s="13"/>
      <c r="AB173" s="13"/>
      <c r="AC173" s="13"/>
      <c r="AD173" s="13"/>
      <c r="AE173" s="13"/>
      <c r="AT173" s="264" t="s">
        <v>205</v>
      </c>
      <c r="AU173" s="264" t="s">
        <v>90</v>
      </c>
      <c r="AV173" s="13" t="s">
        <v>90</v>
      </c>
      <c r="AW173" s="13" t="s">
        <v>5</v>
      </c>
      <c r="AX173" s="13" t="s">
        <v>88</v>
      </c>
      <c r="AY173" s="264" t="s">
        <v>192</v>
      </c>
    </row>
    <row r="174" s="2" customFormat="1" ht="24.15" customHeight="1">
      <c r="A174" s="37"/>
      <c r="B174" s="38"/>
      <c r="C174" s="233" t="s">
        <v>292</v>
      </c>
      <c r="D174" s="233" t="s">
        <v>194</v>
      </c>
      <c r="E174" s="234" t="s">
        <v>925</v>
      </c>
      <c r="F174" s="235" t="s">
        <v>926</v>
      </c>
      <c r="G174" s="236" t="s">
        <v>271</v>
      </c>
      <c r="H174" s="237">
        <v>0.0030000000000000001</v>
      </c>
      <c r="I174" s="238"/>
      <c r="J174" s="238"/>
      <c r="K174" s="239">
        <f>ROUND(P174*H174,2)</f>
        <v>0</v>
      </c>
      <c r="L174" s="235" t="s">
        <v>582</v>
      </c>
      <c r="M174" s="43"/>
      <c r="N174" s="240" t="s">
        <v>1</v>
      </c>
      <c r="O174" s="241" t="s">
        <v>43</v>
      </c>
      <c r="P174" s="242">
        <f>I174+J174</f>
        <v>0</v>
      </c>
      <c r="Q174" s="242">
        <f>ROUND(I174*H174,2)</f>
        <v>0</v>
      </c>
      <c r="R174" s="242">
        <f>ROUND(J174*H174,2)</f>
        <v>0</v>
      </c>
      <c r="S174" s="90"/>
      <c r="T174" s="243">
        <f>S174*H174</f>
        <v>0</v>
      </c>
      <c r="U174" s="243">
        <v>0</v>
      </c>
      <c r="V174" s="243">
        <f>U174*H174</f>
        <v>0</v>
      </c>
      <c r="W174" s="243">
        <v>0</v>
      </c>
      <c r="X174" s="244">
        <f>W174*H174</f>
        <v>0</v>
      </c>
      <c r="Y174" s="37"/>
      <c r="Z174" s="37"/>
      <c r="AA174" s="37"/>
      <c r="AB174" s="37"/>
      <c r="AC174" s="37"/>
      <c r="AD174" s="37"/>
      <c r="AE174" s="37"/>
      <c r="AR174" s="245" t="s">
        <v>199</v>
      </c>
      <c r="AT174" s="245" t="s">
        <v>194</v>
      </c>
      <c r="AU174" s="245" t="s">
        <v>90</v>
      </c>
      <c r="AY174" s="16" t="s">
        <v>192</v>
      </c>
      <c r="BE174" s="246">
        <f>IF(O174="základní",K174,0)</f>
        <v>0</v>
      </c>
      <c r="BF174" s="246">
        <f>IF(O174="snížená",K174,0)</f>
        <v>0</v>
      </c>
      <c r="BG174" s="246">
        <f>IF(O174="zákl. přenesená",K174,0)</f>
        <v>0</v>
      </c>
      <c r="BH174" s="246">
        <f>IF(O174="sníž. přenesená",K174,0)</f>
        <v>0</v>
      </c>
      <c r="BI174" s="246">
        <f>IF(O174="nulová",K174,0)</f>
        <v>0</v>
      </c>
      <c r="BJ174" s="16" t="s">
        <v>88</v>
      </c>
      <c r="BK174" s="246">
        <f>ROUND(P174*H174,2)</f>
        <v>0</v>
      </c>
      <c r="BL174" s="16" t="s">
        <v>199</v>
      </c>
      <c r="BM174" s="245" t="s">
        <v>1005</v>
      </c>
    </row>
    <row r="175" s="2" customFormat="1">
      <c r="A175" s="37"/>
      <c r="B175" s="38"/>
      <c r="C175" s="39"/>
      <c r="D175" s="247" t="s">
        <v>201</v>
      </c>
      <c r="E175" s="39"/>
      <c r="F175" s="248" t="s">
        <v>928</v>
      </c>
      <c r="G175" s="39"/>
      <c r="H175" s="39"/>
      <c r="I175" s="249"/>
      <c r="J175" s="249"/>
      <c r="K175" s="39"/>
      <c r="L175" s="39"/>
      <c r="M175" s="43"/>
      <c r="N175" s="250"/>
      <c r="O175" s="251"/>
      <c r="P175" s="90"/>
      <c r="Q175" s="90"/>
      <c r="R175" s="90"/>
      <c r="S175" s="90"/>
      <c r="T175" s="90"/>
      <c r="U175" s="90"/>
      <c r="V175" s="90"/>
      <c r="W175" s="90"/>
      <c r="X175" s="91"/>
      <c r="Y175" s="37"/>
      <c r="Z175" s="37"/>
      <c r="AA175" s="37"/>
      <c r="AB175" s="37"/>
      <c r="AC175" s="37"/>
      <c r="AD175" s="37"/>
      <c r="AE175" s="37"/>
      <c r="AT175" s="16" t="s">
        <v>201</v>
      </c>
      <c r="AU175" s="16" t="s">
        <v>90</v>
      </c>
    </row>
    <row r="176" s="2" customFormat="1">
      <c r="A176" s="37"/>
      <c r="B176" s="38"/>
      <c r="C176" s="39"/>
      <c r="D176" s="252" t="s">
        <v>203</v>
      </c>
      <c r="E176" s="39"/>
      <c r="F176" s="253" t="s">
        <v>929</v>
      </c>
      <c r="G176" s="39"/>
      <c r="H176" s="39"/>
      <c r="I176" s="249"/>
      <c r="J176" s="249"/>
      <c r="K176" s="39"/>
      <c r="L176" s="39"/>
      <c r="M176" s="43"/>
      <c r="N176" s="250"/>
      <c r="O176" s="251"/>
      <c r="P176" s="90"/>
      <c r="Q176" s="90"/>
      <c r="R176" s="90"/>
      <c r="S176" s="90"/>
      <c r="T176" s="90"/>
      <c r="U176" s="90"/>
      <c r="V176" s="90"/>
      <c r="W176" s="90"/>
      <c r="X176" s="91"/>
      <c r="Y176" s="37"/>
      <c r="Z176" s="37"/>
      <c r="AA176" s="37"/>
      <c r="AB176" s="37"/>
      <c r="AC176" s="37"/>
      <c r="AD176" s="37"/>
      <c r="AE176" s="37"/>
      <c r="AT176" s="16" t="s">
        <v>203</v>
      </c>
      <c r="AU176" s="16" t="s">
        <v>90</v>
      </c>
    </row>
    <row r="177" s="13" customFormat="1">
      <c r="A177" s="13"/>
      <c r="B177" s="254"/>
      <c r="C177" s="255"/>
      <c r="D177" s="252" t="s">
        <v>205</v>
      </c>
      <c r="E177" s="256" t="s">
        <v>1</v>
      </c>
      <c r="F177" s="257" t="s">
        <v>1006</v>
      </c>
      <c r="G177" s="255"/>
      <c r="H177" s="258">
        <v>2.5539999999999998</v>
      </c>
      <c r="I177" s="259"/>
      <c r="J177" s="259"/>
      <c r="K177" s="255"/>
      <c r="L177" s="255"/>
      <c r="M177" s="260"/>
      <c r="N177" s="261"/>
      <c r="O177" s="262"/>
      <c r="P177" s="262"/>
      <c r="Q177" s="262"/>
      <c r="R177" s="262"/>
      <c r="S177" s="262"/>
      <c r="T177" s="262"/>
      <c r="U177" s="262"/>
      <c r="V177" s="262"/>
      <c r="W177" s="262"/>
      <c r="X177" s="263"/>
      <c r="Y177" s="13"/>
      <c r="Z177" s="13"/>
      <c r="AA177" s="13"/>
      <c r="AB177" s="13"/>
      <c r="AC177" s="13"/>
      <c r="AD177" s="13"/>
      <c r="AE177" s="13"/>
      <c r="AT177" s="264" t="s">
        <v>205</v>
      </c>
      <c r="AU177" s="264" t="s">
        <v>90</v>
      </c>
      <c r="AV177" s="13" t="s">
        <v>90</v>
      </c>
      <c r="AW177" s="13" t="s">
        <v>5</v>
      </c>
      <c r="AX177" s="13" t="s">
        <v>88</v>
      </c>
      <c r="AY177" s="264" t="s">
        <v>192</v>
      </c>
    </row>
    <row r="178" s="13" customFormat="1">
      <c r="A178" s="13"/>
      <c r="B178" s="254"/>
      <c r="C178" s="255"/>
      <c r="D178" s="252" t="s">
        <v>205</v>
      </c>
      <c r="E178" s="255"/>
      <c r="F178" s="257" t="s">
        <v>1007</v>
      </c>
      <c r="G178" s="255"/>
      <c r="H178" s="258">
        <v>0.0030000000000000001</v>
      </c>
      <c r="I178" s="259"/>
      <c r="J178" s="259"/>
      <c r="K178" s="255"/>
      <c r="L178" s="255"/>
      <c r="M178" s="260"/>
      <c r="N178" s="261"/>
      <c r="O178" s="262"/>
      <c r="P178" s="262"/>
      <c r="Q178" s="262"/>
      <c r="R178" s="262"/>
      <c r="S178" s="262"/>
      <c r="T178" s="262"/>
      <c r="U178" s="262"/>
      <c r="V178" s="262"/>
      <c r="W178" s="262"/>
      <c r="X178" s="263"/>
      <c r="Y178" s="13"/>
      <c r="Z178" s="13"/>
      <c r="AA178" s="13"/>
      <c r="AB178" s="13"/>
      <c r="AC178" s="13"/>
      <c r="AD178" s="13"/>
      <c r="AE178" s="13"/>
      <c r="AT178" s="264" t="s">
        <v>205</v>
      </c>
      <c r="AU178" s="264" t="s">
        <v>90</v>
      </c>
      <c r="AV178" s="13" t="s">
        <v>90</v>
      </c>
      <c r="AW178" s="13" t="s">
        <v>4</v>
      </c>
      <c r="AX178" s="13" t="s">
        <v>88</v>
      </c>
      <c r="AY178" s="264" t="s">
        <v>192</v>
      </c>
    </row>
    <row r="179" s="2" customFormat="1" ht="24.15" customHeight="1">
      <c r="A179" s="37"/>
      <c r="B179" s="38"/>
      <c r="C179" s="276" t="s">
        <v>299</v>
      </c>
      <c r="D179" s="276" t="s">
        <v>261</v>
      </c>
      <c r="E179" s="277" t="s">
        <v>932</v>
      </c>
      <c r="F179" s="278" t="s">
        <v>933</v>
      </c>
      <c r="G179" s="279" t="s">
        <v>934</v>
      </c>
      <c r="H179" s="280">
        <v>2.5539999999999998</v>
      </c>
      <c r="I179" s="281"/>
      <c r="J179" s="282"/>
      <c r="K179" s="283">
        <f>ROUND(P179*H179,2)</f>
        <v>0</v>
      </c>
      <c r="L179" s="278" t="s">
        <v>582</v>
      </c>
      <c r="M179" s="284"/>
      <c r="N179" s="285" t="s">
        <v>1</v>
      </c>
      <c r="O179" s="241" t="s">
        <v>43</v>
      </c>
      <c r="P179" s="242">
        <f>I179+J179</f>
        <v>0</v>
      </c>
      <c r="Q179" s="242">
        <f>ROUND(I179*H179,2)</f>
        <v>0</v>
      </c>
      <c r="R179" s="242">
        <f>ROUND(J179*H179,2)</f>
        <v>0</v>
      </c>
      <c r="S179" s="90"/>
      <c r="T179" s="243">
        <f>S179*H179</f>
        <v>0</v>
      </c>
      <c r="U179" s="243">
        <v>0.001</v>
      </c>
      <c r="V179" s="243">
        <f>U179*H179</f>
        <v>0.0025539999999999998</v>
      </c>
      <c r="W179" s="243">
        <v>0</v>
      </c>
      <c r="X179" s="244">
        <f>W179*H179</f>
        <v>0</v>
      </c>
      <c r="Y179" s="37"/>
      <c r="Z179" s="37"/>
      <c r="AA179" s="37"/>
      <c r="AB179" s="37"/>
      <c r="AC179" s="37"/>
      <c r="AD179" s="37"/>
      <c r="AE179" s="37"/>
      <c r="AR179" s="245" t="s">
        <v>247</v>
      </c>
      <c r="AT179" s="245" t="s">
        <v>261</v>
      </c>
      <c r="AU179" s="245" t="s">
        <v>90</v>
      </c>
      <c r="AY179" s="16" t="s">
        <v>192</v>
      </c>
      <c r="BE179" s="246">
        <f>IF(O179="základní",K179,0)</f>
        <v>0</v>
      </c>
      <c r="BF179" s="246">
        <f>IF(O179="snížená",K179,0)</f>
        <v>0</v>
      </c>
      <c r="BG179" s="246">
        <f>IF(O179="zákl. přenesená",K179,0)</f>
        <v>0</v>
      </c>
      <c r="BH179" s="246">
        <f>IF(O179="sníž. přenesená",K179,0)</f>
        <v>0</v>
      </c>
      <c r="BI179" s="246">
        <f>IF(O179="nulová",K179,0)</f>
        <v>0</v>
      </c>
      <c r="BJ179" s="16" t="s">
        <v>88</v>
      </c>
      <c r="BK179" s="246">
        <f>ROUND(P179*H179,2)</f>
        <v>0</v>
      </c>
      <c r="BL179" s="16" t="s">
        <v>199</v>
      </c>
      <c r="BM179" s="245" t="s">
        <v>1008</v>
      </c>
    </row>
    <row r="180" s="13" customFormat="1">
      <c r="A180" s="13"/>
      <c r="B180" s="254"/>
      <c r="C180" s="255"/>
      <c r="D180" s="252" t="s">
        <v>205</v>
      </c>
      <c r="E180" s="256" t="s">
        <v>1</v>
      </c>
      <c r="F180" s="257" t="s">
        <v>1006</v>
      </c>
      <c r="G180" s="255"/>
      <c r="H180" s="258">
        <v>2.5539999999999998</v>
      </c>
      <c r="I180" s="259"/>
      <c r="J180" s="259"/>
      <c r="K180" s="255"/>
      <c r="L180" s="255"/>
      <c r="M180" s="260"/>
      <c r="N180" s="261"/>
      <c r="O180" s="262"/>
      <c r="P180" s="262"/>
      <c r="Q180" s="262"/>
      <c r="R180" s="262"/>
      <c r="S180" s="262"/>
      <c r="T180" s="262"/>
      <c r="U180" s="262"/>
      <c r="V180" s="262"/>
      <c r="W180" s="262"/>
      <c r="X180" s="263"/>
      <c r="Y180" s="13"/>
      <c r="Z180" s="13"/>
      <c r="AA180" s="13"/>
      <c r="AB180" s="13"/>
      <c r="AC180" s="13"/>
      <c r="AD180" s="13"/>
      <c r="AE180" s="13"/>
      <c r="AT180" s="264" t="s">
        <v>205</v>
      </c>
      <c r="AU180" s="264" t="s">
        <v>90</v>
      </c>
      <c r="AV180" s="13" t="s">
        <v>90</v>
      </c>
      <c r="AW180" s="13" t="s">
        <v>5</v>
      </c>
      <c r="AX180" s="13" t="s">
        <v>88</v>
      </c>
      <c r="AY180" s="264" t="s">
        <v>192</v>
      </c>
    </row>
    <row r="181" s="12" customFormat="1" ht="22.8" customHeight="1">
      <c r="A181" s="12"/>
      <c r="B181" s="216"/>
      <c r="C181" s="217"/>
      <c r="D181" s="218" t="s">
        <v>79</v>
      </c>
      <c r="E181" s="231" t="s">
        <v>254</v>
      </c>
      <c r="F181" s="231" t="s">
        <v>485</v>
      </c>
      <c r="G181" s="217"/>
      <c r="H181" s="217"/>
      <c r="I181" s="220"/>
      <c r="J181" s="220"/>
      <c r="K181" s="232">
        <f>BK181</f>
        <v>0</v>
      </c>
      <c r="L181" s="217"/>
      <c r="M181" s="222"/>
      <c r="N181" s="223"/>
      <c r="O181" s="224"/>
      <c r="P181" s="224"/>
      <c r="Q181" s="225">
        <f>SUM(Q182:Q187)</f>
        <v>0</v>
      </c>
      <c r="R181" s="225">
        <f>SUM(R182:R187)</f>
        <v>0</v>
      </c>
      <c r="S181" s="224"/>
      <c r="T181" s="226">
        <f>SUM(T182:T187)</f>
        <v>0</v>
      </c>
      <c r="U181" s="224"/>
      <c r="V181" s="226">
        <f>SUM(V182:V187)</f>
        <v>0.00066</v>
      </c>
      <c r="W181" s="224"/>
      <c r="X181" s="227">
        <f>SUM(X182:X187)</f>
        <v>0</v>
      </c>
      <c r="Y181" s="12"/>
      <c r="Z181" s="12"/>
      <c r="AA181" s="12"/>
      <c r="AB181" s="12"/>
      <c r="AC181" s="12"/>
      <c r="AD181" s="12"/>
      <c r="AE181" s="12"/>
      <c r="AR181" s="228" t="s">
        <v>88</v>
      </c>
      <c r="AT181" s="229" t="s">
        <v>79</v>
      </c>
      <c r="AU181" s="229" t="s">
        <v>88</v>
      </c>
      <c r="AY181" s="228" t="s">
        <v>192</v>
      </c>
      <c r="BK181" s="230">
        <f>SUM(BK182:BK187)</f>
        <v>0</v>
      </c>
    </row>
    <row r="182" s="2" customFormat="1" ht="24.15" customHeight="1">
      <c r="A182" s="37"/>
      <c r="B182" s="38"/>
      <c r="C182" s="233" t="s">
        <v>311</v>
      </c>
      <c r="D182" s="233" t="s">
        <v>194</v>
      </c>
      <c r="E182" s="234" t="s">
        <v>1009</v>
      </c>
      <c r="F182" s="235" t="s">
        <v>1010</v>
      </c>
      <c r="G182" s="236" t="s">
        <v>286</v>
      </c>
      <c r="H182" s="237">
        <v>22</v>
      </c>
      <c r="I182" s="238"/>
      <c r="J182" s="238"/>
      <c r="K182" s="239">
        <f>ROUND(P182*H182,2)</f>
        <v>0</v>
      </c>
      <c r="L182" s="235" t="s">
        <v>582</v>
      </c>
      <c r="M182" s="43"/>
      <c r="N182" s="240" t="s">
        <v>1</v>
      </c>
      <c r="O182" s="241" t="s">
        <v>43</v>
      </c>
      <c r="P182" s="242">
        <f>I182+J182</f>
        <v>0</v>
      </c>
      <c r="Q182" s="242">
        <f>ROUND(I182*H182,2)</f>
        <v>0</v>
      </c>
      <c r="R182" s="242">
        <f>ROUND(J182*H182,2)</f>
        <v>0</v>
      </c>
      <c r="S182" s="90"/>
      <c r="T182" s="243">
        <f>S182*H182</f>
        <v>0</v>
      </c>
      <c r="U182" s="243">
        <v>3.0000000000000001E-05</v>
      </c>
      <c r="V182" s="243">
        <f>U182*H182</f>
        <v>0.00066</v>
      </c>
      <c r="W182" s="243">
        <v>0</v>
      </c>
      <c r="X182" s="244">
        <f>W182*H182</f>
        <v>0</v>
      </c>
      <c r="Y182" s="37"/>
      <c r="Z182" s="37"/>
      <c r="AA182" s="37"/>
      <c r="AB182" s="37"/>
      <c r="AC182" s="37"/>
      <c r="AD182" s="37"/>
      <c r="AE182" s="37"/>
      <c r="AR182" s="245" t="s">
        <v>199</v>
      </c>
      <c r="AT182" s="245" t="s">
        <v>194</v>
      </c>
      <c r="AU182" s="245" t="s">
        <v>90</v>
      </c>
      <c r="AY182" s="16" t="s">
        <v>192</v>
      </c>
      <c r="BE182" s="246">
        <f>IF(O182="základní",K182,0)</f>
        <v>0</v>
      </c>
      <c r="BF182" s="246">
        <f>IF(O182="snížená",K182,0)</f>
        <v>0</v>
      </c>
      <c r="BG182" s="246">
        <f>IF(O182="zákl. přenesená",K182,0)</f>
        <v>0</v>
      </c>
      <c r="BH182" s="246">
        <f>IF(O182="sníž. přenesená",K182,0)</f>
        <v>0</v>
      </c>
      <c r="BI182" s="246">
        <f>IF(O182="nulová",K182,0)</f>
        <v>0</v>
      </c>
      <c r="BJ182" s="16" t="s">
        <v>88</v>
      </c>
      <c r="BK182" s="246">
        <f>ROUND(P182*H182,2)</f>
        <v>0</v>
      </c>
      <c r="BL182" s="16" t="s">
        <v>199</v>
      </c>
      <c r="BM182" s="245" t="s">
        <v>1011</v>
      </c>
    </row>
    <row r="183" s="2" customFormat="1">
      <c r="A183" s="37"/>
      <c r="B183" s="38"/>
      <c r="C183" s="39"/>
      <c r="D183" s="247" t="s">
        <v>201</v>
      </c>
      <c r="E183" s="39"/>
      <c r="F183" s="248" t="s">
        <v>1012</v>
      </c>
      <c r="G183" s="39"/>
      <c r="H183" s="39"/>
      <c r="I183" s="249"/>
      <c r="J183" s="249"/>
      <c r="K183" s="39"/>
      <c r="L183" s="39"/>
      <c r="M183" s="43"/>
      <c r="N183" s="250"/>
      <c r="O183" s="251"/>
      <c r="P183" s="90"/>
      <c r="Q183" s="90"/>
      <c r="R183" s="90"/>
      <c r="S183" s="90"/>
      <c r="T183" s="90"/>
      <c r="U183" s="90"/>
      <c r="V183" s="90"/>
      <c r="W183" s="90"/>
      <c r="X183" s="91"/>
      <c r="Y183" s="37"/>
      <c r="Z183" s="37"/>
      <c r="AA183" s="37"/>
      <c r="AB183" s="37"/>
      <c r="AC183" s="37"/>
      <c r="AD183" s="37"/>
      <c r="AE183" s="37"/>
      <c r="AT183" s="16" t="s">
        <v>201</v>
      </c>
      <c r="AU183" s="16" t="s">
        <v>90</v>
      </c>
    </row>
    <row r="184" s="2" customFormat="1" ht="16.5" customHeight="1">
      <c r="A184" s="37"/>
      <c r="B184" s="38"/>
      <c r="C184" s="276" t="s">
        <v>316</v>
      </c>
      <c r="D184" s="276" t="s">
        <v>261</v>
      </c>
      <c r="E184" s="277" t="s">
        <v>346</v>
      </c>
      <c r="F184" s="278" t="s">
        <v>1013</v>
      </c>
      <c r="G184" s="279" t="s">
        <v>286</v>
      </c>
      <c r="H184" s="280">
        <v>23.100000000000001</v>
      </c>
      <c r="I184" s="281"/>
      <c r="J184" s="282"/>
      <c r="K184" s="283">
        <f>ROUND(P184*H184,2)</f>
        <v>0</v>
      </c>
      <c r="L184" s="278" t="s">
        <v>1</v>
      </c>
      <c r="M184" s="284"/>
      <c r="N184" s="285" t="s">
        <v>1</v>
      </c>
      <c r="O184" s="241" t="s">
        <v>43</v>
      </c>
      <c r="P184" s="242">
        <f>I184+J184</f>
        <v>0</v>
      </c>
      <c r="Q184" s="242">
        <f>ROUND(I184*H184,2)</f>
        <v>0</v>
      </c>
      <c r="R184" s="242">
        <f>ROUND(J184*H184,2)</f>
        <v>0</v>
      </c>
      <c r="S184" s="90"/>
      <c r="T184" s="243">
        <f>S184*H184</f>
        <v>0</v>
      </c>
      <c r="U184" s="243">
        <v>0</v>
      </c>
      <c r="V184" s="243">
        <f>U184*H184</f>
        <v>0</v>
      </c>
      <c r="W184" s="243">
        <v>0</v>
      </c>
      <c r="X184" s="244">
        <f>W184*H184</f>
        <v>0</v>
      </c>
      <c r="Y184" s="37"/>
      <c r="Z184" s="37"/>
      <c r="AA184" s="37"/>
      <c r="AB184" s="37"/>
      <c r="AC184" s="37"/>
      <c r="AD184" s="37"/>
      <c r="AE184" s="37"/>
      <c r="AR184" s="245" t="s">
        <v>247</v>
      </c>
      <c r="AT184" s="245" t="s">
        <v>261</v>
      </c>
      <c r="AU184" s="245" t="s">
        <v>90</v>
      </c>
      <c r="AY184" s="16" t="s">
        <v>192</v>
      </c>
      <c r="BE184" s="246">
        <f>IF(O184="základní",K184,0)</f>
        <v>0</v>
      </c>
      <c r="BF184" s="246">
        <f>IF(O184="snížená",K184,0)</f>
        <v>0</v>
      </c>
      <c r="BG184" s="246">
        <f>IF(O184="zákl. přenesená",K184,0)</f>
        <v>0</v>
      </c>
      <c r="BH184" s="246">
        <f>IF(O184="sníž. přenesená",K184,0)</f>
        <v>0</v>
      </c>
      <c r="BI184" s="246">
        <f>IF(O184="nulová",K184,0)</f>
        <v>0</v>
      </c>
      <c r="BJ184" s="16" t="s">
        <v>88</v>
      </c>
      <c r="BK184" s="246">
        <f>ROUND(P184*H184,2)</f>
        <v>0</v>
      </c>
      <c r="BL184" s="16" t="s">
        <v>199</v>
      </c>
      <c r="BM184" s="245" t="s">
        <v>1014</v>
      </c>
    </row>
    <row r="185" s="13" customFormat="1">
      <c r="A185" s="13"/>
      <c r="B185" s="254"/>
      <c r="C185" s="255"/>
      <c r="D185" s="252" t="s">
        <v>205</v>
      </c>
      <c r="E185" s="255"/>
      <c r="F185" s="257" t="s">
        <v>1015</v>
      </c>
      <c r="G185" s="255"/>
      <c r="H185" s="258">
        <v>23.100000000000001</v>
      </c>
      <c r="I185" s="259"/>
      <c r="J185" s="259"/>
      <c r="K185" s="255"/>
      <c r="L185" s="255"/>
      <c r="M185" s="260"/>
      <c r="N185" s="261"/>
      <c r="O185" s="262"/>
      <c r="P185" s="262"/>
      <c r="Q185" s="262"/>
      <c r="R185" s="262"/>
      <c r="S185" s="262"/>
      <c r="T185" s="262"/>
      <c r="U185" s="262"/>
      <c r="V185" s="262"/>
      <c r="W185" s="262"/>
      <c r="X185" s="263"/>
      <c r="Y185" s="13"/>
      <c r="Z185" s="13"/>
      <c r="AA185" s="13"/>
      <c r="AB185" s="13"/>
      <c r="AC185" s="13"/>
      <c r="AD185" s="13"/>
      <c r="AE185" s="13"/>
      <c r="AT185" s="264" t="s">
        <v>205</v>
      </c>
      <c r="AU185" s="264" t="s">
        <v>90</v>
      </c>
      <c r="AV185" s="13" t="s">
        <v>90</v>
      </c>
      <c r="AW185" s="13" t="s">
        <v>4</v>
      </c>
      <c r="AX185" s="13" t="s">
        <v>88</v>
      </c>
      <c r="AY185" s="264" t="s">
        <v>192</v>
      </c>
    </row>
    <row r="186" s="2" customFormat="1" ht="16.5" customHeight="1">
      <c r="A186" s="37"/>
      <c r="B186" s="38"/>
      <c r="C186" s="276" t="s">
        <v>320</v>
      </c>
      <c r="D186" s="276" t="s">
        <v>261</v>
      </c>
      <c r="E186" s="277" t="s">
        <v>350</v>
      </c>
      <c r="F186" s="278" t="s">
        <v>1016</v>
      </c>
      <c r="G186" s="279" t="s">
        <v>314</v>
      </c>
      <c r="H186" s="280">
        <v>66</v>
      </c>
      <c r="I186" s="281"/>
      <c r="J186" s="282"/>
      <c r="K186" s="283">
        <f>ROUND(P186*H186,2)</f>
        <v>0</v>
      </c>
      <c r="L186" s="278" t="s">
        <v>1</v>
      </c>
      <c r="M186" s="284"/>
      <c r="N186" s="285" t="s">
        <v>1</v>
      </c>
      <c r="O186" s="241" t="s">
        <v>43</v>
      </c>
      <c r="P186" s="242">
        <f>I186+J186</f>
        <v>0</v>
      </c>
      <c r="Q186" s="242">
        <f>ROUND(I186*H186,2)</f>
        <v>0</v>
      </c>
      <c r="R186" s="242">
        <f>ROUND(J186*H186,2)</f>
        <v>0</v>
      </c>
      <c r="S186" s="90"/>
      <c r="T186" s="243">
        <f>S186*H186</f>
        <v>0</v>
      </c>
      <c r="U186" s="243">
        <v>0</v>
      </c>
      <c r="V186" s="243">
        <f>U186*H186</f>
        <v>0</v>
      </c>
      <c r="W186" s="243">
        <v>0</v>
      </c>
      <c r="X186" s="244">
        <f>W186*H186</f>
        <v>0</v>
      </c>
      <c r="Y186" s="37"/>
      <c r="Z186" s="37"/>
      <c r="AA186" s="37"/>
      <c r="AB186" s="37"/>
      <c r="AC186" s="37"/>
      <c r="AD186" s="37"/>
      <c r="AE186" s="37"/>
      <c r="AR186" s="245" t="s">
        <v>247</v>
      </c>
      <c r="AT186" s="245" t="s">
        <v>261</v>
      </c>
      <c r="AU186" s="245" t="s">
        <v>90</v>
      </c>
      <c r="AY186" s="16" t="s">
        <v>192</v>
      </c>
      <c r="BE186" s="246">
        <f>IF(O186="základní",K186,0)</f>
        <v>0</v>
      </c>
      <c r="BF186" s="246">
        <f>IF(O186="snížená",K186,0)</f>
        <v>0</v>
      </c>
      <c r="BG186" s="246">
        <f>IF(O186="zákl. přenesená",K186,0)</f>
        <v>0</v>
      </c>
      <c r="BH186" s="246">
        <f>IF(O186="sníž. přenesená",K186,0)</f>
        <v>0</v>
      </c>
      <c r="BI186" s="246">
        <f>IF(O186="nulová",K186,0)</f>
        <v>0</v>
      </c>
      <c r="BJ186" s="16" t="s">
        <v>88</v>
      </c>
      <c r="BK186" s="246">
        <f>ROUND(P186*H186,2)</f>
        <v>0</v>
      </c>
      <c r="BL186" s="16" t="s">
        <v>199</v>
      </c>
      <c r="BM186" s="245" t="s">
        <v>1017</v>
      </c>
    </row>
    <row r="187" s="13" customFormat="1">
      <c r="A187" s="13"/>
      <c r="B187" s="254"/>
      <c r="C187" s="255"/>
      <c r="D187" s="252" t="s">
        <v>205</v>
      </c>
      <c r="E187" s="256" t="s">
        <v>1</v>
      </c>
      <c r="F187" s="257" t="s">
        <v>1018</v>
      </c>
      <c r="G187" s="255"/>
      <c r="H187" s="258">
        <v>66</v>
      </c>
      <c r="I187" s="259"/>
      <c r="J187" s="259"/>
      <c r="K187" s="255"/>
      <c r="L187" s="255"/>
      <c r="M187" s="260"/>
      <c r="N187" s="261"/>
      <c r="O187" s="262"/>
      <c r="P187" s="262"/>
      <c r="Q187" s="262"/>
      <c r="R187" s="262"/>
      <c r="S187" s="262"/>
      <c r="T187" s="262"/>
      <c r="U187" s="262"/>
      <c r="V187" s="262"/>
      <c r="W187" s="262"/>
      <c r="X187" s="263"/>
      <c r="Y187" s="13"/>
      <c r="Z187" s="13"/>
      <c r="AA187" s="13"/>
      <c r="AB187" s="13"/>
      <c r="AC187" s="13"/>
      <c r="AD187" s="13"/>
      <c r="AE187" s="13"/>
      <c r="AT187" s="264" t="s">
        <v>205</v>
      </c>
      <c r="AU187" s="264" t="s">
        <v>90</v>
      </c>
      <c r="AV187" s="13" t="s">
        <v>90</v>
      </c>
      <c r="AW187" s="13" t="s">
        <v>5</v>
      </c>
      <c r="AX187" s="13" t="s">
        <v>88</v>
      </c>
      <c r="AY187" s="264" t="s">
        <v>192</v>
      </c>
    </row>
    <row r="188" s="12" customFormat="1" ht="22.8" customHeight="1">
      <c r="A188" s="12"/>
      <c r="B188" s="216"/>
      <c r="C188" s="217"/>
      <c r="D188" s="218" t="s">
        <v>79</v>
      </c>
      <c r="E188" s="231" t="s">
        <v>266</v>
      </c>
      <c r="F188" s="231" t="s">
        <v>267</v>
      </c>
      <c r="G188" s="217"/>
      <c r="H188" s="217"/>
      <c r="I188" s="220"/>
      <c r="J188" s="220"/>
      <c r="K188" s="232">
        <f>BK188</f>
        <v>0</v>
      </c>
      <c r="L188" s="217"/>
      <c r="M188" s="222"/>
      <c r="N188" s="223"/>
      <c r="O188" s="224"/>
      <c r="P188" s="224"/>
      <c r="Q188" s="225">
        <f>SUM(Q189:Q190)</f>
        <v>0</v>
      </c>
      <c r="R188" s="225">
        <f>SUM(R189:R190)</f>
        <v>0</v>
      </c>
      <c r="S188" s="224"/>
      <c r="T188" s="226">
        <f>SUM(T189:T190)</f>
        <v>0</v>
      </c>
      <c r="U188" s="224"/>
      <c r="V188" s="226">
        <f>SUM(V189:V190)</f>
        <v>0</v>
      </c>
      <c r="W188" s="224"/>
      <c r="X188" s="227">
        <f>SUM(X189:X190)</f>
        <v>0</v>
      </c>
      <c r="Y188" s="12"/>
      <c r="Z188" s="12"/>
      <c r="AA188" s="12"/>
      <c r="AB188" s="12"/>
      <c r="AC188" s="12"/>
      <c r="AD188" s="12"/>
      <c r="AE188" s="12"/>
      <c r="AR188" s="228" t="s">
        <v>88</v>
      </c>
      <c r="AT188" s="229" t="s">
        <v>79</v>
      </c>
      <c r="AU188" s="229" t="s">
        <v>88</v>
      </c>
      <c r="AY188" s="228" t="s">
        <v>192</v>
      </c>
      <c r="BK188" s="230">
        <f>SUM(BK189:BK190)</f>
        <v>0</v>
      </c>
    </row>
    <row r="189" s="2" customFormat="1" ht="24.15" customHeight="1">
      <c r="A189" s="37"/>
      <c r="B189" s="38"/>
      <c r="C189" s="233" t="s">
        <v>324</v>
      </c>
      <c r="D189" s="233" t="s">
        <v>194</v>
      </c>
      <c r="E189" s="234" t="s">
        <v>716</v>
      </c>
      <c r="F189" s="235" t="s">
        <v>717</v>
      </c>
      <c r="G189" s="236" t="s">
        <v>271</v>
      </c>
      <c r="H189" s="237">
        <v>9.8320000000000007</v>
      </c>
      <c r="I189" s="238"/>
      <c r="J189" s="238"/>
      <c r="K189" s="239">
        <f>ROUND(P189*H189,2)</f>
        <v>0</v>
      </c>
      <c r="L189" s="235" t="s">
        <v>582</v>
      </c>
      <c r="M189" s="43"/>
      <c r="N189" s="240" t="s">
        <v>1</v>
      </c>
      <c r="O189" s="241" t="s">
        <v>43</v>
      </c>
      <c r="P189" s="242">
        <f>I189+J189</f>
        <v>0</v>
      </c>
      <c r="Q189" s="242">
        <f>ROUND(I189*H189,2)</f>
        <v>0</v>
      </c>
      <c r="R189" s="242">
        <f>ROUND(J189*H189,2)</f>
        <v>0</v>
      </c>
      <c r="S189" s="90"/>
      <c r="T189" s="243">
        <f>S189*H189</f>
        <v>0</v>
      </c>
      <c r="U189" s="243">
        <v>0</v>
      </c>
      <c r="V189" s="243">
        <f>U189*H189</f>
        <v>0</v>
      </c>
      <c r="W189" s="243">
        <v>0</v>
      </c>
      <c r="X189" s="244">
        <f>W189*H189</f>
        <v>0</v>
      </c>
      <c r="Y189" s="37"/>
      <c r="Z189" s="37"/>
      <c r="AA189" s="37"/>
      <c r="AB189" s="37"/>
      <c r="AC189" s="37"/>
      <c r="AD189" s="37"/>
      <c r="AE189" s="37"/>
      <c r="AR189" s="245" t="s">
        <v>199</v>
      </c>
      <c r="AT189" s="245" t="s">
        <v>194</v>
      </c>
      <c r="AU189" s="245" t="s">
        <v>90</v>
      </c>
      <c r="AY189" s="16" t="s">
        <v>192</v>
      </c>
      <c r="BE189" s="246">
        <f>IF(O189="základní",K189,0)</f>
        <v>0</v>
      </c>
      <c r="BF189" s="246">
        <f>IF(O189="snížená",K189,0)</f>
        <v>0</v>
      </c>
      <c r="BG189" s="246">
        <f>IF(O189="zákl. přenesená",K189,0)</f>
        <v>0</v>
      </c>
      <c r="BH189" s="246">
        <f>IF(O189="sníž. přenesená",K189,0)</f>
        <v>0</v>
      </c>
      <c r="BI189" s="246">
        <f>IF(O189="nulová",K189,0)</f>
        <v>0</v>
      </c>
      <c r="BJ189" s="16" t="s">
        <v>88</v>
      </c>
      <c r="BK189" s="246">
        <f>ROUND(P189*H189,2)</f>
        <v>0</v>
      </c>
      <c r="BL189" s="16" t="s">
        <v>199</v>
      </c>
      <c r="BM189" s="245" t="s">
        <v>1019</v>
      </c>
    </row>
    <row r="190" s="2" customFormat="1">
      <c r="A190" s="37"/>
      <c r="B190" s="38"/>
      <c r="C190" s="39"/>
      <c r="D190" s="247" t="s">
        <v>201</v>
      </c>
      <c r="E190" s="39"/>
      <c r="F190" s="248" t="s">
        <v>937</v>
      </c>
      <c r="G190" s="39"/>
      <c r="H190" s="39"/>
      <c r="I190" s="249"/>
      <c r="J190" s="249"/>
      <c r="K190" s="39"/>
      <c r="L190" s="39"/>
      <c r="M190" s="43"/>
      <c r="N190" s="250"/>
      <c r="O190" s="251"/>
      <c r="P190" s="90"/>
      <c r="Q190" s="90"/>
      <c r="R190" s="90"/>
      <c r="S190" s="90"/>
      <c r="T190" s="90"/>
      <c r="U190" s="90"/>
      <c r="V190" s="90"/>
      <c r="W190" s="90"/>
      <c r="X190" s="91"/>
      <c r="Y190" s="37"/>
      <c r="Z190" s="37"/>
      <c r="AA190" s="37"/>
      <c r="AB190" s="37"/>
      <c r="AC190" s="37"/>
      <c r="AD190" s="37"/>
      <c r="AE190" s="37"/>
      <c r="AT190" s="16" t="s">
        <v>201</v>
      </c>
      <c r="AU190" s="16" t="s">
        <v>90</v>
      </c>
    </row>
    <row r="191" s="12" customFormat="1" ht="25.92" customHeight="1">
      <c r="A191" s="12"/>
      <c r="B191" s="216"/>
      <c r="C191" s="217"/>
      <c r="D191" s="218" t="s">
        <v>79</v>
      </c>
      <c r="E191" s="219" t="s">
        <v>1020</v>
      </c>
      <c r="F191" s="219" t="s">
        <v>1021</v>
      </c>
      <c r="G191" s="217"/>
      <c r="H191" s="217"/>
      <c r="I191" s="220"/>
      <c r="J191" s="220"/>
      <c r="K191" s="221">
        <f>BK191</f>
        <v>0</v>
      </c>
      <c r="L191" s="217"/>
      <c r="M191" s="222"/>
      <c r="N191" s="223"/>
      <c r="O191" s="224"/>
      <c r="P191" s="224"/>
      <c r="Q191" s="225">
        <f>SUM(Q192:Q214)</f>
        <v>0</v>
      </c>
      <c r="R191" s="225">
        <f>SUM(R192:R214)</f>
        <v>0</v>
      </c>
      <c r="S191" s="224"/>
      <c r="T191" s="226">
        <f>SUM(T192:T214)</f>
        <v>0</v>
      </c>
      <c r="U191" s="224"/>
      <c r="V191" s="226">
        <f>SUM(V192:V214)</f>
        <v>0</v>
      </c>
      <c r="W191" s="224"/>
      <c r="X191" s="227">
        <f>SUM(X192:X214)</f>
        <v>0</v>
      </c>
      <c r="Y191" s="12"/>
      <c r="Z191" s="12"/>
      <c r="AA191" s="12"/>
      <c r="AB191" s="12"/>
      <c r="AC191" s="12"/>
      <c r="AD191" s="12"/>
      <c r="AE191" s="12"/>
      <c r="AR191" s="228" t="s">
        <v>103</v>
      </c>
      <c r="AT191" s="229" t="s">
        <v>79</v>
      </c>
      <c r="AU191" s="229" t="s">
        <v>80</v>
      </c>
      <c r="AY191" s="228" t="s">
        <v>192</v>
      </c>
      <c r="BK191" s="230">
        <f>SUM(BK192:BK214)</f>
        <v>0</v>
      </c>
    </row>
    <row r="192" s="2" customFormat="1" ht="16.5" customHeight="1">
      <c r="A192" s="37"/>
      <c r="B192" s="38"/>
      <c r="C192" s="276" t="s">
        <v>8</v>
      </c>
      <c r="D192" s="276" t="s">
        <v>261</v>
      </c>
      <c r="E192" s="277" t="s">
        <v>1022</v>
      </c>
      <c r="F192" s="278" t="s">
        <v>1023</v>
      </c>
      <c r="G192" s="279" t="s">
        <v>314</v>
      </c>
      <c r="H192" s="280">
        <v>43</v>
      </c>
      <c r="I192" s="281"/>
      <c r="J192" s="282"/>
      <c r="K192" s="283">
        <f>ROUND(P192*H192,2)</f>
        <v>0</v>
      </c>
      <c r="L192" s="278" t="s">
        <v>1</v>
      </c>
      <c r="M192" s="284"/>
      <c r="N192" s="285" t="s">
        <v>1</v>
      </c>
      <c r="O192" s="241" t="s">
        <v>43</v>
      </c>
      <c r="P192" s="242">
        <f>I192+J192</f>
        <v>0</v>
      </c>
      <c r="Q192" s="242">
        <f>ROUND(I192*H192,2)</f>
        <v>0</v>
      </c>
      <c r="R192" s="242">
        <f>ROUND(J192*H192,2)</f>
        <v>0</v>
      </c>
      <c r="S192" s="90"/>
      <c r="T192" s="243">
        <f>S192*H192</f>
        <v>0</v>
      </c>
      <c r="U192" s="243">
        <v>0</v>
      </c>
      <c r="V192" s="243">
        <f>U192*H192</f>
        <v>0</v>
      </c>
      <c r="W192" s="243">
        <v>0</v>
      </c>
      <c r="X192" s="244">
        <f>W192*H192</f>
        <v>0</v>
      </c>
      <c r="Y192" s="37"/>
      <c r="Z192" s="37"/>
      <c r="AA192" s="37"/>
      <c r="AB192" s="37"/>
      <c r="AC192" s="37"/>
      <c r="AD192" s="37"/>
      <c r="AE192" s="37"/>
      <c r="AR192" s="245" t="s">
        <v>405</v>
      </c>
      <c r="AT192" s="245" t="s">
        <v>261</v>
      </c>
      <c r="AU192" s="245" t="s">
        <v>88</v>
      </c>
      <c r="AY192" s="16" t="s">
        <v>192</v>
      </c>
      <c r="BE192" s="246">
        <f>IF(O192="základní",K192,0)</f>
        <v>0</v>
      </c>
      <c r="BF192" s="246">
        <f>IF(O192="snížená",K192,0)</f>
        <v>0</v>
      </c>
      <c r="BG192" s="246">
        <f>IF(O192="zákl. přenesená",K192,0)</f>
        <v>0</v>
      </c>
      <c r="BH192" s="246">
        <f>IF(O192="sníž. přenesená",K192,0)</f>
        <v>0</v>
      </c>
      <c r="BI192" s="246">
        <f>IF(O192="nulová",K192,0)</f>
        <v>0</v>
      </c>
      <c r="BJ192" s="16" t="s">
        <v>88</v>
      </c>
      <c r="BK192" s="246">
        <f>ROUND(P192*H192,2)</f>
        <v>0</v>
      </c>
      <c r="BL192" s="16" t="s">
        <v>406</v>
      </c>
      <c r="BM192" s="245" t="s">
        <v>1024</v>
      </c>
    </row>
    <row r="193" s="2" customFormat="1" ht="16.5" customHeight="1">
      <c r="A193" s="37"/>
      <c r="B193" s="38"/>
      <c r="C193" s="276" t="s">
        <v>334</v>
      </c>
      <c r="D193" s="276" t="s">
        <v>261</v>
      </c>
      <c r="E193" s="277" t="s">
        <v>1025</v>
      </c>
      <c r="F193" s="278" t="s">
        <v>1026</v>
      </c>
      <c r="G193" s="279" t="s">
        <v>314</v>
      </c>
      <c r="H193" s="280">
        <v>9</v>
      </c>
      <c r="I193" s="281"/>
      <c r="J193" s="282"/>
      <c r="K193" s="283">
        <f>ROUND(P193*H193,2)</f>
        <v>0</v>
      </c>
      <c r="L193" s="278" t="s">
        <v>1</v>
      </c>
      <c r="M193" s="284"/>
      <c r="N193" s="285" t="s">
        <v>1</v>
      </c>
      <c r="O193" s="241" t="s">
        <v>43</v>
      </c>
      <c r="P193" s="242">
        <f>I193+J193</f>
        <v>0</v>
      </c>
      <c r="Q193" s="242">
        <f>ROUND(I193*H193,2)</f>
        <v>0</v>
      </c>
      <c r="R193" s="242">
        <f>ROUND(J193*H193,2)</f>
        <v>0</v>
      </c>
      <c r="S193" s="90"/>
      <c r="T193" s="243">
        <f>S193*H193</f>
        <v>0</v>
      </c>
      <c r="U193" s="243">
        <v>0</v>
      </c>
      <c r="V193" s="243">
        <f>U193*H193</f>
        <v>0</v>
      </c>
      <c r="W193" s="243">
        <v>0</v>
      </c>
      <c r="X193" s="244">
        <f>W193*H193</f>
        <v>0</v>
      </c>
      <c r="Y193" s="37"/>
      <c r="Z193" s="37"/>
      <c r="AA193" s="37"/>
      <c r="AB193" s="37"/>
      <c r="AC193" s="37"/>
      <c r="AD193" s="37"/>
      <c r="AE193" s="37"/>
      <c r="AR193" s="245" t="s">
        <v>405</v>
      </c>
      <c r="AT193" s="245" t="s">
        <v>261</v>
      </c>
      <c r="AU193" s="245" t="s">
        <v>88</v>
      </c>
      <c r="AY193" s="16" t="s">
        <v>192</v>
      </c>
      <c r="BE193" s="246">
        <f>IF(O193="základní",K193,0)</f>
        <v>0</v>
      </c>
      <c r="BF193" s="246">
        <f>IF(O193="snížená",K193,0)</f>
        <v>0</v>
      </c>
      <c r="BG193" s="246">
        <f>IF(O193="zákl. přenesená",K193,0)</f>
        <v>0</v>
      </c>
      <c r="BH193" s="246">
        <f>IF(O193="sníž. přenesená",K193,0)</f>
        <v>0</v>
      </c>
      <c r="BI193" s="246">
        <f>IF(O193="nulová",K193,0)</f>
        <v>0</v>
      </c>
      <c r="BJ193" s="16" t="s">
        <v>88</v>
      </c>
      <c r="BK193" s="246">
        <f>ROUND(P193*H193,2)</f>
        <v>0</v>
      </c>
      <c r="BL193" s="16" t="s">
        <v>406</v>
      </c>
      <c r="BM193" s="245" t="s">
        <v>1027</v>
      </c>
    </row>
    <row r="194" s="2" customFormat="1" ht="16.5" customHeight="1">
      <c r="A194" s="37"/>
      <c r="B194" s="38"/>
      <c r="C194" s="276" t="s">
        <v>339</v>
      </c>
      <c r="D194" s="276" t="s">
        <v>261</v>
      </c>
      <c r="E194" s="277" t="s">
        <v>1028</v>
      </c>
      <c r="F194" s="278" t="s">
        <v>1029</v>
      </c>
      <c r="G194" s="279" t="s">
        <v>314</v>
      </c>
      <c r="H194" s="280">
        <v>10</v>
      </c>
      <c r="I194" s="281"/>
      <c r="J194" s="282"/>
      <c r="K194" s="283">
        <f>ROUND(P194*H194,2)</f>
        <v>0</v>
      </c>
      <c r="L194" s="278" t="s">
        <v>1</v>
      </c>
      <c r="M194" s="284"/>
      <c r="N194" s="285" t="s">
        <v>1</v>
      </c>
      <c r="O194" s="241" t="s">
        <v>43</v>
      </c>
      <c r="P194" s="242">
        <f>I194+J194</f>
        <v>0</v>
      </c>
      <c r="Q194" s="242">
        <f>ROUND(I194*H194,2)</f>
        <v>0</v>
      </c>
      <c r="R194" s="242">
        <f>ROUND(J194*H194,2)</f>
        <v>0</v>
      </c>
      <c r="S194" s="90"/>
      <c r="T194" s="243">
        <f>S194*H194</f>
        <v>0</v>
      </c>
      <c r="U194" s="243">
        <v>0</v>
      </c>
      <c r="V194" s="243">
        <f>U194*H194</f>
        <v>0</v>
      </c>
      <c r="W194" s="243">
        <v>0</v>
      </c>
      <c r="X194" s="244">
        <f>W194*H194</f>
        <v>0</v>
      </c>
      <c r="Y194" s="37"/>
      <c r="Z194" s="37"/>
      <c r="AA194" s="37"/>
      <c r="AB194" s="37"/>
      <c r="AC194" s="37"/>
      <c r="AD194" s="37"/>
      <c r="AE194" s="37"/>
      <c r="AR194" s="245" t="s">
        <v>405</v>
      </c>
      <c r="AT194" s="245" t="s">
        <v>261</v>
      </c>
      <c r="AU194" s="245" t="s">
        <v>88</v>
      </c>
      <c r="AY194" s="16" t="s">
        <v>192</v>
      </c>
      <c r="BE194" s="246">
        <f>IF(O194="základní",K194,0)</f>
        <v>0</v>
      </c>
      <c r="BF194" s="246">
        <f>IF(O194="snížená",K194,0)</f>
        <v>0</v>
      </c>
      <c r="BG194" s="246">
        <f>IF(O194="zákl. přenesená",K194,0)</f>
        <v>0</v>
      </c>
      <c r="BH194" s="246">
        <f>IF(O194="sníž. přenesená",K194,0)</f>
        <v>0</v>
      </c>
      <c r="BI194" s="246">
        <f>IF(O194="nulová",K194,0)</f>
        <v>0</v>
      </c>
      <c r="BJ194" s="16" t="s">
        <v>88</v>
      </c>
      <c r="BK194" s="246">
        <f>ROUND(P194*H194,2)</f>
        <v>0</v>
      </c>
      <c r="BL194" s="16" t="s">
        <v>406</v>
      </c>
      <c r="BM194" s="245" t="s">
        <v>1030</v>
      </c>
    </row>
    <row r="195" s="2" customFormat="1" ht="16.5" customHeight="1">
      <c r="A195" s="37"/>
      <c r="B195" s="38"/>
      <c r="C195" s="276" t="s">
        <v>345</v>
      </c>
      <c r="D195" s="276" t="s">
        <v>261</v>
      </c>
      <c r="E195" s="277" t="s">
        <v>1031</v>
      </c>
      <c r="F195" s="278" t="s">
        <v>1032</v>
      </c>
      <c r="G195" s="279" t="s">
        <v>314</v>
      </c>
      <c r="H195" s="280">
        <v>35</v>
      </c>
      <c r="I195" s="281"/>
      <c r="J195" s="282"/>
      <c r="K195" s="283">
        <f>ROUND(P195*H195,2)</f>
        <v>0</v>
      </c>
      <c r="L195" s="278" t="s">
        <v>1</v>
      </c>
      <c r="M195" s="284"/>
      <c r="N195" s="285" t="s">
        <v>1</v>
      </c>
      <c r="O195" s="241" t="s">
        <v>43</v>
      </c>
      <c r="P195" s="242">
        <f>I195+J195</f>
        <v>0</v>
      </c>
      <c r="Q195" s="242">
        <f>ROUND(I195*H195,2)</f>
        <v>0</v>
      </c>
      <c r="R195" s="242">
        <f>ROUND(J195*H195,2)</f>
        <v>0</v>
      </c>
      <c r="S195" s="90"/>
      <c r="T195" s="243">
        <f>S195*H195</f>
        <v>0</v>
      </c>
      <c r="U195" s="243">
        <v>0</v>
      </c>
      <c r="V195" s="243">
        <f>U195*H195</f>
        <v>0</v>
      </c>
      <c r="W195" s="243">
        <v>0</v>
      </c>
      <c r="X195" s="244">
        <f>W195*H195</f>
        <v>0</v>
      </c>
      <c r="Y195" s="37"/>
      <c r="Z195" s="37"/>
      <c r="AA195" s="37"/>
      <c r="AB195" s="37"/>
      <c r="AC195" s="37"/>
      <c r="AD195" s="37"/>
      <c r="AE195" s="37"/>
      <c r="AR195" s="245" t="s">
        <v>405</v>
      </c>
      <c r="AT195" s="245" t="s">
        <v>261</v>
      </c>
      <c r="AU195" s="245" t="s">
        <v>88</v>
      </c>
      <c r="AY195" s="16" t="s">
        <v>192</v>
      </c>
      <c r="BE195" s="246">
        <f>IF(O195="základní",K195,0)</f>
        <v>0</v>
      </c>
      <c r="BF195" s="246">
        <f>IF(O195="snížená",K195,0)</f>
        <v>0</v>
      </c>
      <c r="BG195" s="246">
        <f>IF(O195="zákl. přenesená",K195,0)</f>
        <v>0</v>
      </c>
      <c r="BH195" s="246">
        <f>IF(O195="sníž. přenesená",K195,0)</f>
        <v>0</v>
      </c>
      <c r="BI195" s="246">
        <f>IF(O195="nulová",K195,0)</f>
        <v>0</v>
      </c>
      <c r="BJ195" s="16" t="s">
        <v>88</v>
      </c>
      <c r="BK195" s="246">
        <f>ROUND(P195*H195,2)</f>
        <v>0</v>
      </c>
      <c r="BL195" s="16" t="s">
        <v>406</v>
      </c>
      <c r="BM195" s="245" t="s">
        <v>1033</v>
      </c>
    </row>
    <row r="196" s="2" customFormat="1" ht="16.5" customHeight="1">
      <c r="A196" s="37"/>
      <c r="B196" s="38"/>
      <c r="C196" s="276" t="s">
        <v>349</v>
      </c>
      <c r="D196" s="276" t="s">
        <v>261</v>
      </c>
      <c r="E196" s="277" t="s">
        <v>1034</v>
      </c>
      <c r="F196" s="278" t="s">
        <v>1035</v>
      </c>
      <c r="G196" s="279" t="s">
        <v>314</v>
      </c>
      <c r="H196" s="280">
        <v>27</v>
      </c>
      <c r="I196" s="281"/>
      <c r="J196" s="282"/>
      <c r="K196" s="283">
        <f>ROUND(P196*H196,2)</f>
        <v>0</v>
      </c>
      <c r="L196" s="278" t="s">
        <v>1</v>
      </c>
      <c r="M196" s="284"/>
      <c r="N196" s="285" t="s">
        <v>1</v>
      </c>
      <c r="O196" s="241" t="s">
        <v>43</v>
      </c>
      <c r="P196" s="242">
        <f>I196+J196</f>
        <v>0</v>
      </c>
      <c r="Q196" s="242">
        <f>ROUND(I196*H196,2)</f>
        <v>0</v>
      </c>
      <c r="R196" s="242">
        <f>ROUND(J196*H196,2)</f>
        <v>0</v>
      </c>
      <c r="S196" s="90"/>
      <c r="T196" s="243">
        <f>S196*H196</f>
        <v>0</v>
      </c>
      <c r="U196" s="243">
        <v>0</v>
      </c>
      <c r="V196" s="243">
        <f>U196*H196</f>
        <v>0</v>
      </c>
      <c r="W196" s="243">
        <v>0</v>
      </c>
      <c r="X196" s="244">
        <f>W196*H196</f>
        <v>0</v>
      </c>
      <c r="Y196" s="37"/>
      <c r="Z196" s="37"/>
      <c r="AA196" s="37"/>
      <c r="AB196" s="37"/>
      <c r="AC196" s="37"/>
      <c r="AD196" s="37"/>
      <c r="AE196" s="37"/>
      <c r="AR196" s="245" t="s">
        <v>405</v>
      </c>
      <c r="AT196" s="245" t="s">
        <v>261</v>
      </c>
      <c r="AU196" s="245" t="s">
        <v>88</v>
      </c>
      <c r="AY196" s="16" t="s">
        <v>192</v>
      </c>
      <c r="BE196" s="246">
        <f>IF(O196="základní",K196,0)</f>
        <v>0</v>
      </c>
      <c r="BF196" s="246">
        <f>IF(O196="snížená",K196,0)</f>
        <v>0</v>
      </c>
      <c r="BG196" s="246">
        <f>IF(O196="zákl. přenesená",K196,0)</f>
        <v>0</v>
      </c>
      <c r="BH196" s="246">
        <f>IF(O196="sníž. přenesená",K196,0)</f>
        <v>0</v>
      </c>
      <c r="BI196" s="246">
        <f>IF(O196="nulová",K196,0)</f>
        <v>0</v>
      </c>
      <c r="BJ196" s="16" t="s">
        <v>88</v>
      </c>
      <c r="BK196" s="246">
        <f>ROUND(P196*H196,2)</f>
        <v>0</v>
      </c>
      <c r="BL196" s="16" t="s">
        <v>406</v>
      </c>
      <c r="BM196" s="245" t="s">
        <v>1036</v>
      </c>
    </row>
    <row r="197" s="2" customFormat="1" ht="16.5" customHeight="1">
      <c r="A197" s="37"/>
      <c r="B197" s="38"/>
      <c r="C197" s="276" t="s">
        <v>353</v>
      </c>
      <c r="D197" s="276" t="s">
        <v>261</v>
      </c>
      <c r="E197" s="277" t="s">
        <v>1037</v>
      </c>
      <c r="F197" s="278" t="s">
        <v>1038</v>
      </c>
      <c r="G197" s="279" t="s">
        <v>314</v>
      </c>
      <c r="H197" s="280">
        <v>15</v>
      </c>
      <c r="I197" s="281"/>
      <c r="J197" s="282"/>
      <c r="K197" s="283">
        <f>ROUND(P197*H197,2)</f>
        <v>0</v>
      </c>
      <c r="L197" s="278" t="s">
        <v>1</v>
      </c>
      <c r="M197" s="284"/>
      <c r="N197" s="285" t="s">
        <v>1</v>
      </c>
      <c r="O197" s="241" t="s">
        <v>43</v>
      </c>
      <c r="P197" s="242">
        <f>I197+J197</f>
        <v>0</v>
      </c>
      <c r="Q197" s="242">
        <f>ROUND(I197*H197,2)</f>
        <v>0</v>
      </c>
      <c r="R197" s="242">
        <f>ROUND(J197*H197,2)</f>
        <v>0</v>
      </c>
      <c r="S197" s="90"/>
      <c r="T197" s="243">
        <f>S197*H197</f>
        <v>0</v>
      </c>
      <c r="U197" s="243">
        <v>0</v>
      </c>
      <c r="V197" s="243">
        <f>U197*H197</f>
        <v>0</v>
      </c>
      <c r="W197" s="243">
        <v>0</v>
      </c>
      <c r="X197" s="244">
        <f>W197*H197</f>
        <v>0</v>
      </c>
      <c r="Y197" s="37"/>
      <c r="Z197" s="37"/>
      <c r="AA197" s="37"/>
      <c r="AB197" s="37"/>
      <c r="AC197" s="37"/>
      <c r="AD197" s="37"/>
      <c r="AE197" s="37"/>
      <c r="AR197" s="245" t="s">
        <v>405</v>
      </c>
      <c r="AT197" s="245" t="s">
        <v>261</v>
      </c>
      <c r="AU197" s="245" t="s">
        <v>88</v>
      </c>
      <c r="AY197" s="16" t="s">
        <v>192</v>
      </c>
      <c r="BE197" s="246">
        <f>IF(O197="základní",K197,0)</f>
        <v>0</v>
      </c>
      <c r="BF197" s="246">
        <f>IF(O197="snížená",K197,0)</f>
        <v>0</v>
      </c>
      <c r="BG197" s="246">
        <f>IF(O197="zákl. přenesená",K197,0)</f>
        <v>0</v>
      </c>
      <c r="BH197" s="246">
        <f>IF(O197="sníž. přenesená",K197,0)</f>
        <v>0</v>
      </c>
      <c r="BI197" s="246">
        <f>IF(O197="nulová",K197,0)</f>
        <v>0</v>
      </c>
      <c r="BJ197" s="16" t="s">
        <v>88</v>
      </c>
      <c r="BK197" s="246">
        <f>ROUND(P197*H197,2)</f>
        <v>0</v>
      </c>
      <c r="BL197" s="16" t="s">
        <v>406</v>
      </c>
      <c r="BM197" s="245" t="s">
        <v>1039</v>
      </c>
    </row>
    <row r="198" s="2" customFormat="1" ht="16.5" customHeight="1">
      <c r="A198" s="37"/>
      <c r="B198" s="38"/>
      <c r="C198" s="276" t="s">
        <v>358</v>
      </c>
      <c r="D198" s="276" t="s">
        <v>261</v>
      </c>
      <c r="E198" s="277" t="s">
        <v>1040</v>
      </c>
      <c r="F198" s="278" t="s">
        <v>1041</v>
      </c>
      <c r="G198" s="279" t="s">
        <v>314</v>
      </c>
      <c r="H198" s="280">
        <v>27</v>
      </c>
      <c r="I198" s="281"/>
      <c r="J198" s="282"/>
      <c r="K198" s="283">
        <f>ROUND(P198*H198,2)</f>
        <v>0</v>
      </c>
      <c r="L198" s="278" t="s">
        <v>1</v>
      </c>
      <c r="M198" s="284"/>
      <c r="N198" s="285" t="s">
        <v>1</v>
      </c>
      <c r="O198" s="241" t="s">
        <v>43</v>
      </c>
      <c r="P198" s="242">
        <f>I198+J198</f>
        <v>0</v>
      </c>
      <c r="Q198" s="242">
        <f>ROUND(I198*H198,2)</f>
        <v>0</v>
      </c>
      <c r="R198" s="242">
        <f>ROUND(J198*H198,2)</f>
        <v>0</v>
      </c>
      <c r="S198" s="90"/>
      <c r="T198" s="243">
        <f>S198*H198</f>
        <v>0</v>
      </c>
      <c r="U198" s="243">
        <v>0</v>
      </c>
      <c r="V198" s="243">
        <f>U198*H198</f>
        <v>0</v>
      </c>
      <c r="W198" s="243">
        <v>0</v>
      </c>
      <c r="X198" s="244">
        <f>W198*H198</f>
        <v>0</v>
      </c>
      <c r="Y198" s="37"/>
      <c r="Z198" s="37"/>
      <c r="AA198" s="37"/>
      <c r="AB198" s="37"/>
      <c r="AC198" s="37"/>
      <c r="AD198" s="37"/>
      <c r="AE198" s="37"/>
      <c r="AR198" s="245" t="s">
        <v>405</v>
      </c>
      <c r="AT198" s="245" t="s">
        <v>261</v>
      </c>
      <c r="AU198" s="245" t="s">
        <v>88</v>
      </c>
      <c r="AY198" s="16" t="s">
        <v>192</v>
      </c>
      <c r="BE198" s="246">
        <f>IF(O198="základní",K198,0)</f>
        <v>0</v>
      </c>
      <c r="BF198" s="246">
        <f>IF(O198="snížená",K198,0)</f>
        <v>0</v>
      </c>
      <c r="BG198" s="246">
        <f>IF(O198="zákl. přenesená",K198,0)</f>
        <v>0</v>
      </c>
      <c r="BH198" s="246">
        <f>IF(O198="sníž. přenesená",K198,0)</f>
        <v>0</v>
      </c>
      <c r="BI198" s="246">
        <f>IF(O198="nulová",K198,0)</f>
        <v>0</v>
      </c>
      <c r="BJ198" s="16" t="s">
        <v>88</v>
      </c>
      <c r="BK198" s="246">
        <f>ROUND(P198*H198,2)</f>
        <v>0</v>
      </c>
      <c r="BL198" s="16" t="s">
        <v>406</v>
      </c>
      <c r="BM198" s="245" t="s">
        <v>1042</v>
      </c>
    </row>
    <row r="199" s="2" customFormat="1" ht="16.5" customHeight="1">
      <c r="A199" s="37"/>
      <c r="B199" s="38"/>
      <c r="C199" s="276" t="s">
        <v>364</v>
      </c>
      <c r="D199" s="276" t="s">
        <v>261</v>
      </c>
      <c r="E199" s="277" t="s">
        <v>1043</v>
      </c>
      <c r="F199" s="278" t="s">
        <v>1044</v>
      </c>
      <c r="G199" s="279" t="s">
        <v>314</v>
      </c>
      <c r="H199" s="280">
        <v>25</v>
      </c>
      <c r="I199" s="281"/>
      <c r="J199" s="282"/>
      <c r="K199" s="283">
        <f>ROUND(P199*H199,2)</f>
        <v>0</v>
      </c>
      <c r="L199" s="278" t="s">
        <v>1</v>
      </c>
      <c r="M199" s="284"/>
      <c r="N199" s="285" t="s">
        <v>1</v>
      </c>
      <c r="O199" s="241" t="s">
        <v>43</v>
      </c>
      <c r="P199" s="242">
        <f>I199+J199</f>
        <v>0</v>
      </c>
      <c r="Q199" s="242">
        <f>ROUND(I199*H199,2)</f>
        <v>0</v>
      </c>
      <c r="R199" s="242">
        <f>ROUND(J199*H199,2)</f>
        <v>0</v>
      </c>
      <c r="S199" s="90"/>
      <c r="T199" s="243">
        <f>S199*H199</f>
        <v>0</v>
      </c>
      <c r="U199" s="243">
        <v>0</v>
      </c>
      <c r="V199" s="243">
        <f>U199*H199</f>
        <v>0</v>
      </c>
      <c r="W199" s="243">
        <v>0</v>
      </c>
      <c r="X199" s="244">
        <f>W199*H199</f>
        <v>0</v>
      </c>
      <c r="Y199" s="37"/>
      <c r="Z199" s="37"/>
      <c r="AA199" s="37"/>
      <c r="AB199" s="37"/>
      <c r="AC199" s="37"/>
      <c r="AD199" s="37"/>
      <c r="AE199" s="37"/>
      <c r="AR199" s="245" t="s">
        <v>405</v>
      </c>
      <c r="AT199" s="245" t="s">
        <v>261</v>
      </c>
      <c r="AU199" s="245" t="s">
        <v>88</v>
      </c>
      <c r="AY199" s="16" t="s">
        <v>192</v>
      </c>
      <c r="BE199" s="246">
        <f>IF(O199="základní",K199,0)</f>
        <v>0</v>
      </c>
      <c r="BF199" s="246">
        <f>IF(O199="snížená",K199,0)</f>
        <v>0</v>
      </c>
      <c r="BG199" s="246">
        <f>IF(O199="zákl. přenesená",K199,0)</f>
        <v>0</v>
      </c>
      <c r="BH199" s="246">
        <f>IF(O199="sníž. přenesená",K199,0)</f>
        <v>0</v>
      </c>
      <c r="BI199" s="246">
        <f>IF(O199="nulová",K199,0)</f>
        <v>0</v>
      </c>
      <c r="BJ199" s="16" t="s">
        <v>88</v>
      </c>
      <c r="BK199" s="246">
        <f>ROUND(P199*H199,2)</f>
        <v>0</v>
      </c>
      <c r="BL199" s="16" t="s">
        <v>406</v>
      </c>
      <c r="BM199" s="245" t="s">
        <v>1045</v>
      </c>
    </row>
    <row r="200" s="2" customFormat="1" ht="16.5" customHeight="1">
      <c r="A200" s="37"/>
      <c r="B200" s="38"/>
      <c r="C200" s="276" t="s">
        <v>370</v>
      </c>
      <c r="D200" s="276" t="s">
        <v>261</v>
      </c>
      <c r="E200" s="277" t="s">
        <v>1046</v>
      </c>
      <c r="F200" s="278" t="s">
        <v>1047</v>
      </c>
      <c r="G200" s="279" t="s">
        <v>314</v>
      </c>
      <c r="H200" s="280">
        <v>6</v>
      </c>
      <c r="I200" s="281"/>
      <c r="J200" s="282"/>
      <c r="K200" s="283">
        <f>ROUND(P200*H200,2)</f>
        <v>0</v>
      </c>
      <c r="L200" s="278" t="s">
        <v>1</v>
      </c>
      <c r="M200" s="284"/>
      <c r="N200" s="285" t="s">
        <v>1</v>
      </c>
      <c r="O200" s="241" t="s">
        <v>43</v>
      </c>
      <c r="P200" s="242">
        <f>I200+J200</f>
        <v>0</v>
      </c>
      <c r="Q200" s="242">
        <f>ROUND(I200*H200,2)</f>
        <v>0</v>
      </c>
      <c r="R200" s="242">
        <f>ROUND(J200*H200,2)</f>
        <v>0</v>
      </c>
      <c r="S200" s="90"/>
      <c r="T200" s="243">
        <f>S200*H200</f>
        <v>0</v>
      </c>
      <c r="U200" s="243">
        <v>0</v>
      </c>
      <c r="V200" s="243">
        <f>U200*H200</f>
        <v>0</v>
      </c>
      <c r="W200" s="243">
        <v>0</v>
      </c>
      <c r="X200" s="244">
        <f>W200*H200</f>
        <v>0</v>
      </c>
      <c r="Y200" s="37"/>
      <c r="Z200" s="37"/>
      <c r="AA200" s="37"/>
      <c r="AB200" s="37"/>
      <c r="AC200" s="37"/>
      <c r="AD200" s="37"/>
      <c r="AE200" s="37"/>
      <c r="AR200" s="245" t="s">
        <v>405</v>
      </c>
      <c r="AT200" s="245" t="s">
        <v>261</v>
      </c>
      <c r="AU200" s="245" t="s">
        <v>88</v>
      </c>
      <c r="AY200" s="16" t="s">
        <v>192</v>
      </c>
      <c r="BE200" s="246">
        <f>IF(O200="základní",K200,0)</f>
        <v>0</v>
      </c>
      <c r="BF200" s="246">
        <f>IF(O200="snížená",K200,0)</f>
        <v>0</v>
      </c>
      <c r="BG200" s="246">
        <f>IF(O200="zákl. přenesená",K200,0)</f>
        <v>0</v>
      </c>
      <c r="BH200" s="246">
        <f>IF(O200="sníž. přenesená",K200,0)</f>
        <v>0</v>
      </c>
      <c r="BI200" s="246">
        <f>IF(O200="nulová",K200,0)</f>
        <v>0</v>
      </c>
      <c r="BJ200" s="16" t="s">
        <v>88</v>
      </c>
      <c r="BK200" s="246">
        <f>ROUND(P200*H200,2)</f>
        <v>0</v>
      </c>
      <c r="BL200" s="16" t="s">
        <v>406</v>
      </c>
      <c r="BM200" s="245" t="s">
        <v>1048</v>
      </c>
    </row>
    <row r="201" s="2" customFormat="1" ht="16.5" customHeight="1">
      <c r="A201" s="37"/>
      <c r="B201" s="38"/>
      <c r="C201" s="276" t="s">
        <v>379</v>
      </c>
      <c r="D201" s="276" t="s">
        <v>261</v>
      </c>
      <c r="E201" s="277" t="s">
        <v>1049</v>
      </c>
      <c r="F201" s="278" t="s">
        <v>1050</v>
      </c>
      <c r="G201" s="279" t="s">
        <v>314</v>
      </c>
      <c r="H201" s="280">
        <v>14</v>
      </c>
      <c r="I201" s="281"/>
      <c r="J201" s="282"/>
      <c r="K201" s="283">
        <f>ROUND(P201*H201,2)</f>
        <v>0</v>
      </c>
      <c r="L201" s="278" t="s">
        <v>1</v>
      </c>
      <c r="M201" s="284"/>
      <c r="N201" s="285" t="s">
        <v>1</v>
      </c>
      <c r="O201" s="241" t="s">
        <v>43</v>
      </c>
      <c r="P201" s="242">
        <f>I201+J201</f>
        <v>0</v>
      </c>
      <c r="Q201" s="242">
        <f>ROUND(I201*H201,2)</f>
        <v>0</v>
      </c>
      <c r="R201" s="242">
        <f>ROUND(J201*H201,2)</f>
        <v>0</v>
      </c>
      <c r="S201" s="90"/>
      <c r="T201" s="243">
        <f>S201*H201</f>
        <v>0</v>
      </c>
      <c r="U201" s="243">
        <v>0</v>
      </c>
      <c r="V201" s="243">
        <f>U201*H201</f>
        <v>0</v>
      </c>
      <c r="W201" s="243">
        <v>0</v>
      </c>
      <c r="X201" s="244">
        <f>W201*H201</f>
        <v>0</v>
      </c>
      <c r="Y201" s="37"/>
      <c r="Z201" s="37"/>
      <c r="AA201" s="37"/>
      <c r="AB201" s="37"/>
      <c r="AC201" s="37"/>
      <c r="AD201" s="37"/>
      <c r="AE201" s="37"/>
      <c r="AR201" s="245" t="s">
        <v>405</v>
      </c>
      <c r="AT201" s="245" t="s">
        <v>261</v>
      </c>
      <c r="AU201" s="245" t="s">
        <v>88</v>
      </c>
      <c r="AY201" s="16" t="s">
        <v>192</v>
      </c>
      <c r="BE201" s="246">
        <f>IF(O201="základní",K201,0)</f>
        <v>0</v>
      </c>
      <c r="BF201" s="246">
        <f>IF(O201="snížená",K201,0)</f>
        <v>0</v>
      </c>
      <c r="BG201" s="246">
        <f>IF(O201="zákl. přenesená",K201,0)</f>
        <v>0</v>
      </c>
      <c r="BH201" s="246">
        <f>IF(O201="sníž. přenesená",K201,0)</f>
        <v>0</v>
      </c>
      <c r="BI201" s="246">
        <f>IF(O201="nulová",K201,0)</f>
        <v>0</v>
      </c>
      <c r="BJ201" s="16" t="s">
        <v>88</v>
      </c>
      <c r="BK201" s="246">
        <f>ROUND(P201*H201,2)</f>
        <v>0</v>
      </c>
      <c r="BL201" s="16" t="s">
        <v>406</v>
      </c>
      <c r="BM201" s="245" t="s">
        <v>1051</v>
      </c>
    </row>
    <row r="202" s="2" customFormat="1" ht="16.5" customHeight="1">
      <c r="A202" s="37"/>
      <c r="B202" s="38"/>
      <c r="C202" s="276" t="s">
        <v>383</v>
      </c>
      <c r="D202" s="276" t="s">
        <v>261</v>
      </c>
      <c r="E202" s="277" t="s">
        <v>1052</v>
      </c>
      <c r="F202" s="278" t="s">
        <v>1053</v>
      </c>
      <c r="G202" s="279" t="s">
        <v>314</v>
      </c>
      <c r="H202" s="280">
        <v>16</v>
      </c>
      <c r="I202" s="281"/>
      <c r="J202" s="282"/>
      <c r="K202" s="283">
        <f>ROUND(P202*H202,2)</f>
        <v>0</v>
      </c>
      <c r="L202" s="278" t="s">
        <v>1</v>
      </c>
      <c r="M202" s="284"/>
      <c r="N202" s="285" t="s">
        <v>1</v>
      </c>
      <c r="O202" s="241" t="s">
        <v>43</v>
      </c>
      <c r="P202" s="242">
        <f>I202+J202</f>
        <v>0</v>
      </c>
      <c r="Q202" s="242">
        <f>ROUND(I202*H202,2)</f>
        <v>0</v>
      </c>
      <c r="R202" s="242">
        <f>ROUND(J202*H202,2)</f>
        <v>0</v>
      </c>
      <c r="S202" s="90"/>
      <c r="T202" s="243">
        <f>S202*H202</f>
        <v>0</v>
      </c>
      <c r="U202" s="243">
        <v>0</v>
      </c>
      <c r="V202" s="243">
        <f>U202*H202</f>
        <v>0</v>
      </c>
      <c r="W202" s="243">
        <v>0</v>
      </c>
      <c r="X202" s="244">
        <f>W202*H202</f>
        <v>0</v>
      </c>
      <c r="Y202" s="37"/>
      <c r="Z202" s="37"/>
      <c r="AA202" s="37"/>
      <c r="AB202" s="37"/>
      <c r="AC202" s="37"/>
      <c r="AD202" s="37"/>
      <c r="AE202" s="37"/>
      <c r="AR202" s="245" t="s">
        <v>405</v>
      </c>
      <c r="AT202" s="245" t="s">
        <v>261</v>
      </c>
      <c r="AU202" s="245" t="s">
        <v>88</v>
      </c>
      <c r="AY202" s="16" t="s">
        <v>192</v>
      </c>
      <c r="BE202" s="246">
        <f>IF(O202="základní",K202,0)</f>
        <v>0</v>
      </c>
      <c r="BF202" s="246">
        <f>IF(O202="snížená",K202,0)</f>
        <v>0</v>
      </c>
      <c r="BG202" s="246">
        <f>IF(O202="zákl. přenesená",K202,0)</f>
        <v>0</v>
      </c>
      <c r="BH202" s="246">
        <f>IF(O202="sníž. přenesená",K202,0)</f>
        <v>0</v>
      </c>
      <c r="BI202" s="246">
        <f>IF(O202="nulová",K202,0)</f>
        <v>0</v>
      </c>
      <c r="BJ202" s="16" t="s">
        <v>88</v>
      </c>
      <c r="BK202" s="246">
        <f>ROUND(P202*H202,2)</f>
        <v>0</v>
      </c>
      <c r="BL202" s="16" t="s">
        <v>406</v>
      </c>
      <c r="BM202" s="245" t="s">
        <v>1054</v>
      </c>
    </row>
    <row r="203" s="2" customFormat="1" ht="16.5" customHeight="1">
      <c r="A203" s="37"/>
      <c r="B203" s="38"/>
      <c r="C203" s="276" t="s">
        <v>302</v>
      </c>
      <c r="D203" s="276" t="s">
        <v>261</v>
      </c>
      <c r="E203" s="277" t="s">
        <v>1055</v>
      </c>
      <c r="F203" s="278" t="s">
        <v>1056</v>
      </c>
      <c r="G203" s="279" t="s">
        <v>314</v>
      </c>
      <c r="H203" s="280">
        <v>32</v>
      </c>
      <c r="I203" s="281"/>
      <c r="J203" s="282"/>
      <c r="K203" s="283">
        <f>ROUND(P203*H203,2)</f>
        <v>0</v>
      </c>
      <c r="L203" s="278" t="s">
        <v>1</v>
      </c>
      <c r="M203" s="284"/>
      <c r="N203" s="285" t="s">
        <v>1</v>
      </c>
      <c r="O203" s="241" t="s">
        <v>43</v>
      </c>
      <c r="P203" s="242">
        <f>I203+J203</f>
        <v>0</v>
      </c>
      <c r="Q203" s="242">
        <f>ROUND(I203*H203,2)</f>
        <v>0</v>
      </c>
      <c r="R203" s="242">
        <f>ROUND(J203*H203,2)</f>
        <v>0</v>
      </c>
      <c r="S203" s="90"/>
      <c r="T203" s="243">
        <f>S203*H203</f>
        <v>0</v>
      </c>
      <c r="U203" s="243">
        <v>0</v>
      </c>
      <c r="V203" s="243">
        <f>U203*H203</f>
        <v>0</v>
      </c>
      <c r="W203" s="243">
        <v>0</v>
      </c>
      <c r="X203" s="244">
        <f>W203*H203</f>
        <v>0</v>
      </c>
      <c r="Y203" s="37"/>
      <c r="Z203" s="37"/>
      <c r="AA203" s="37"/>
      <c r="AB203" s="37"/>
      <c r="AC203" s="37"/>
      <c r="AD203" s="37"/>
      <c r="AE203" s="37"/>
      <c r="AR203" s="245" t="s">
        <v>405</v>
      </c>
      <c r="AT203" s="245" t="s">
        <v>261</v>
      </c>
      <c r="AU203" s="245" t="s">
        <v>88</v>
      </c>
      <c r="AY203" s="16" t="s">
        <v>192</v>
      </c>
      <c r="BE203" s="246">
        <f>IF(O203="základní",K203,0)</f>
        <v>0</v>
      </c>
      <c r="BF203" s="246">
        <f>IF(O203="snížená",K203,0)</f>
        <v>0</v>
      </c>
      <c r="BG203" s="246">
        <f>IF(O203="zákl. přenesená",K203,0)</f>
        <v>0</v>
      </c>
      <c r="BH203" s="246">
        <f>IF(O203="sníž. přenesená",K203,0)</f>
        <v>0</v>
      </c>
      <c r="BI203" s="246">
        <f>IF(O203="nulová",K203,0)</f>
        <v>0</v>
      </c>
      <c r="BJ203" s="16" t="s">
        <v>88</v>
      </c>
      <c r="BK203" s="246">
        <f>ROUND(P203*H203,2)</f>
        <v>0</v>
      </c>
      <c r="BL203" s="16" t="s">
        <v>406</v>
      </c>
      <c r="BM203" s="245" t="s">
        <v>1057</v>
      </c>
    </row>
    <row r="204" s="2" customFormat="1" ht="16.5" customHeight="1">
      <c r="A204" s="37"/>
      <c r="B204" s="38"/>
      <c r="C204" s="276" t="s">
        <v>396</v>
      </c>
      <c r="D204" s="276" t="s">
        <v>261</v>
      </c>
      <c r="E204" s="277" t="s">
        <v>1058</v>
      </c>
      <c r="F204" s="278" t="s">
        <v>1059</v>
      </c>
      <c r="G204" s="279" t="s">
        <v>314</v>
      </c>
      <c r="H204" s="280">
        <v>40</v>
      </c>
      <c r="I204" s="281"/>
      <c r="J204" s="282"/>
      <c r="K204" s="283">
        <f>ROUND(P204*H204,2)</f>
        <v>0</v>
      </c>
      <c r="L204" s="278" t="s">
        <v>1</v>
      </c>
      <c r="M204" s="284"/>
      <c r="N204" s="285" t="s">
        <v>1</v>
      </c>
      <c r="O204" s="241" t="s">
        <v>43</v>
      </c>
      <c r="P204" s="242">
        <f>I204+J204</f>
        <v>0</v>
      </c>
      <c r="Q204" s="242">
        <f>ROUND(I204*H204,2)</f>
        <v>0</v>
      </c>
      <c r="R204" s="242">
        <f>ROUND(J204*H204,2)</f>
        <v>0</v>
      </c>
      <c r="S204" s="90"/>
      <c r="T204" s="243">
        <f>S204*H204</f>
        <v>0</v>
      </c>
      <c r="U204" s="243">
        <v>0</v>
      </c>
      <c r="V204" s="243">
        <f>U204*H204</f>
        <v>0</v>
      </c>
      <c r="W204" s="243">
        <v>0</v>
      </c>
      <c r="X204" s="244">
        <f>W204*H204</f>
        <v>0</v>
      </c>
      <c r="Y204" s="37"/>
      <c r="Z204" s="37"/>
      <c r="AA204" s="37"/>
      <c r="AB204" s="37"/>
      <c r="AC204" s="37"/>
      <c r="AD204" s="37"/>
      <c r="AE204" s="37"/>
      <c r="AR204" s="245" t="s">
        <v>405</v>
      </c>
      <c r="AT204" s="245" t="s">
        <v>261</v>
      </c>
      <c r="AU204" s="245" t="s">
        <v>88</v>
      </c>
      <c r="AY204" s="16" t="s">
        <v>192</v>
      </c>
      <c r="BE204" s="246">
        <f>IF(O204="základní",K204,0)</f>
        <v>0</v>
      </c>
      <c r="BF204" s="246">
        <f>IF(O204="snížená",K204,0)</f>
        <v>0</v>
      </c>
      <c r="BG204" s="246">
        <f>IF(O204="zákl. přenesená",K204,0)</f>
        <v>0</v>
      </c>
      <c r="BH204" s="246">
        <f>IF(O204="sníž. přenesená",K204,0)</f>
        <v>0</v>
      </c>
      <c r="BI204" s="246">
        <f>IF(O204="nulová",K204,0)</f>
        <v>0</v>
      </c>
      <c r="BJ204" s="16" t="s">
        <v>88</v>
      </c>
      <c r="BK204" s="246">
        <f>ROUND(P204*H204,2)</f>
        <v>0</v>
      </c>
      <c r="BL204" s="16" t="s">
        <v>406</v>
      </c>
      <c r="BM204" s="245" t="s">
        <v>1060</v>
      </c>
    </row>
    <row r="205" s="2" customFormat="1" ht="16.5" customHeight="1">
      <c r="A205" s="37"/>
      <c r="B205" s="38"/>
      <c r="C205" s="276" t="s">
        <v>403</v>
      </c>
      <c r="D205" s="276" t="s">
        <v>261</v>
      </c>
      <c r="E205" s="277" t="s">
        <v>1061</v>
      </c>
      <c r="F205" s="278" t="s">
        <v>1062</v>
      </c>
      <c r="G205" s="279" t="s">
        <v>314</v>
      </c>
      <c r="H205" s="280">
        <v>30</v>
      </c>
      <c r="I205" s="281"/>
      <c r="J205" s="282"/>
      <c r="K205" s="283">
        <f>ROUND(P205*H205,2)</f>
        <v>0</v>
      </c>
      <c r="L205" s="278" t="s">
        <v>1</v>
      </c>
      <c r="M205" s="284"/>
      <c r="N205" s="285" t="s">
        <v>1</v>
      </c>
      <c r="O205" s="241" t="s">
        <v>43</v>
      </c>
      <c r="P205" s="242">
        <f>I205+J205</f>
        <v>0</v>
      </c>
      <c r="Q205" s="242">
        <f>ROUND(I205*H205,2)</f>
        <v>0</v>
      </c>
      <c r="R205" s="242">
        <f>ROUND(J205*H205,2)</f>
        <v>0</v>
      </c>
      <c r="S205" s="90"/>
      <c r="T205" s="243">
        <f>S205*H205</f>
        <v>0</v>
      </c>
      <c r="U205" s="243">
        <v>0</v>
      </c>
      <c r="V205" s="243">
        <f>U205*H205</f>
        <v>0</v>
      </c>
      <c r="W205" s="243">
        <v>0</v>
      </c>
      <c r="X205" s="244">
        <f>W205*H205</f>
        <v>0</v>
      </c>
      <c r="Y205" s="37"/>
      <c r="Z205" s="37"/>
      <c r="AA205" s="37"/>
      <c r="AB205" s="37"/>
      <c r="AC205" s="37"/>
      <c r="AD205" s="37"/>
      <c r="AE205" s="37"/>
      <c r="AR205" s="245" t="s">
        <v>405</v>
      </c>
      <c r="AT205" s="245" t="s">
        <v>261</v>
      </c>
      <c r="AU205" s="245" t="s">
        <v>88</v>
      </c>
      <c r="AY205" s="16" t="s">
        <v>192</v>
      </c>
      <c r="BE205" s="246">
        <f>IF(O205="základní",K205,0)</f>
        <v>0</v>
      </c>
      <c r="BF205" s="246">
        <f>IF(O205="snížená",K205,0)</f>
        <v>0</v>
      </c>
      <c r="BG205" s="246">
        <f>IF(O205="zákl. přenesená",K205,0)</f>
        <v>0</v>
      </c>
      <c r="BH205" s="246">
        <f>IF(O205="sníž. přenesená",K205,0)</f>
        <v>0</v>
      </c>
      <c r="BI205" s="246">
        <f>IF(O205="nulová",K205,0)</f>
        <v>0</v>
      </c>
      <c r="BJ205" s="16" t="s">
        <v>88</v>
      </c>
      <c r="BK205" s="246">
        <f>ROUND(P205*H205,2)</f>
        <v>0</v>
      </c>
      <c r="BL205" s="16" t="s">
        <v>406</v>
      </c>
      <c r="BM205" s="245" t="s">
        <v>1063</v>
      </c>
    </row>
    <row r="206" s="2" customFormat="1" ht="16.5" customHeight="1">
      <c r="A206" s="37"/>
      <c r="B206" s="38"/>
      <c r="C206" s="276" t="s">
        <v>408</v>
      </c>
      <c r="D206" s="276" t="s">
        <v>261</v>
      </c>
      <c r="E206" s="277" t="s">
        <v>1064</v>
      </c>
      <c r="F206" s="278" t="s">
        <v>1065</v>
      </c>
      <c r="G206" s="279" t="s">
        <v>314</v>
      </c>
      <c r="H206" s="280">
        <v>120</v>
      </c>
      <c r="I206" s="281"/>
      <c r="J206" s="282"/>
      <c r="K206" s="283">
        <f>ROUND(P206*H206,2)</f>
        <v>0</v>
      </c>
      <c r="L206" s="278" t="s">
        <v>1</v>
      </c>
      <c r="M206" s="284"/>
      <c r="N206" s="285" t="s">
        <v>1</v>
      </c>
      <c r="O206" s="241" t="s">
        <v>43</v>
      </c>
      <c r="P206" s="242">
        <f>I206+J206</f>
        <v>0</v>
      </c>
      <c r="Q206" s="242">
        <f>ROUND(I206*H206,2)</f>
        <v>0</v>
      </c>
      <c r="R206" s="242">
        <f>ROUND(J206*H206,2)</f>
        <v>0</v>
      </c>
      <c r="S206" s="90"/>
      <c r="T206" s="243">
        <f>S206*H206</f>
        <v>0</v>
      </c>
      <c r="U206" s="243">
        <v>0</v>
      </c>
      <c r="V206" s="243">
        <f>U206*H206</f>
        <v>0</v>
      </c>
      <c r="W206" s="243">
        <v>0</v>
      </c>
      <c r="X206" s="244">
        <f>W206*H206</f>
        <v>0</v>
      </c>
      <c r="Y206" s="37"/>
      <c r="Z206" s="37"/>
      <c r="AA206" s="37"/>
      <c r="AB206" s="37"/>
      <c r="AC206" s="37"/>
      <c r="AD206" s="37"/>
      <c r="AE206" s="37"/>
      <c r="AR206" s="245" t="s">
        <v>405</v>
      </c>
      <c r="AT206" s="245" t="s">
        <v>261</v>
      </c>
      <c r="AU206" s="245" t="s">
        <v>88</v>
      </c>
      <c r="AY206" s="16" t="s">
        <v>192</v>
      </c>
      <c r="BE206" s="246">
        <f>IF(O206="základní",K206,0)</f>
        <v>0</v>
      </c>
      <c r="BF206" s="246">
        <f>IF(O206="snížená",K206,0)</f>
        <v>0</v>
      </c>
      <c r="BG206" s="246">
        <f>IF(O206="zákl. přenesená",K206,0)</f>
        <v>0</v>
      </c>
      <c r="BH206" s="246">
        <f>IF(O206="sníž. přenesená",K206,0)</f>
        <v>0</v>
      </c>
      <c r="BI206" s="246">
        <f>IF(O206="nulová",K206,0)</f>
        <v>0</v>
      </c>
      <c r="BJ206" s="16" t="s">
        <v>88</v>
      </c>
      <c r="BK206" s="246">
        <f>ROUND(P206*H206,2)</f>
        <v>0</v>
      </c>
      <c r="BL206" s="16" t="s">
        <v>406</v>
      </c>
      <c r="BM206" s="245" t="s">
        <v>1066</v>
      </c>
    </row>
    <row r="207" s="2" customFormat="1" ht="16.5" customHeight="1">
      <c r="A207" s="37"/>
      <c r="B207" s="38"/>
      <c r="C207" s="276" t="s">
        <v>412</v>
      </c>
      <c r="D207" s="276" t="s">
        <v>261</v>
      </c>
      <c r="E207" s="277" t="s">
        <v>1067</v>
      </c>
      <c r="F207" s="278" t="s">
        <v>1068</v>
      </c>
      <c r="G207" s="279" t="s">
        <v>314</v>
      </c>
      <c r="H207" s="280">
        <v>19</v>
      </c>
      <c r="I207" s="281"/>
      <c r="J207" s="282"/>
      <c r="K207" s="283">
        <f>ROUND(P207*H207,2)</f>
        <v>0</v>
      </c>
      <c r="L207" s="278" t="s">
        <v>1</v>
      </c>
      <c r="M207" s="284"/>
      <c r="N207" s="285" t="s">
        <v>1</v>
      </c>
      <c r="O207" s="241" t="s">
        <v>43</v>
      </c>
      <c r="P207" s="242">
        <f>I207+J207</f>
        <v>0</v>
      </c>
      <c r="Q207" s="242">
        <f>ROUND(I207*H207,2)</f>
        <v>0</v>
      </c>
      <c r="R207" s="242">
        <f>ROUND(J207*H207,2)</f>
        <v>0</v>
      </c>
      <c r="S207" s="90"/>
      <c r="T207" s="243">
        <f>S207*H207</f>
        <v>0</v>
      </c>
      <c r="U207" s="243">
        <v>0</v>
      </c>
      <c r="V207" s="243">
        <f>U207*H207</f>
        <v>0</v>
      </c>
      <c r="W207" s="243">
        <v>0</v>
      </c>
      <c r="X207" s="244">
        <f>W207*H207</f>
        <v>0</v>
      </c>
      <c r="Y207" s="37"/>
      <c r="Z207" s="37"/>
      <c r="AA207" s="37"/>
      <c r="AB207" s="37"/>
      <c r="AC207" s="37"/>
      <c r="AD207" s="37"/>
      <c r="AE207" s="37"/>
      <c r="AR207" s="245" t="s">
        <v>405</v>
      </c>
      <c r="AT207" s="245" t="s">
        <v>261</v>
      </c>
      <c r="AU207" s="245" t="s">
        <v>88</v>
      </c>
      <c r="AY207" s="16" t="s">
        <v>192</v>
      </c>
      <c r="BE207" s="246">
        <f>IF(O207="základní",K207,0)</f>
        <v>0</v>
      </c>
      <c r="BF207" s="246">
        <f>IF(O207="snížená",K207,0)</f>
        <v>0</v>
      </c>
      <c r="BG207" s="246">
        <f>IF(O207="zákl. přenesená",K207,0)</f>
        <v>0</v>
      </c>
      <c r="BH207" s="246">
        <f>IF(O207="sníž. přenesená",K207,0)</f>
        <v>0</v>
      </c>
      <c r="BI207" s="246">
        <f>IF(O207="nulová",K207,0)</f>
        <v>0</v>
      </c>
      <c r="BJ207" s="16" t="s">
        <v>88</v>
      </c>
      <c r="BK207" s="246">
        <f>ROUND(P207*H207,2)</f>
        <v>0</v>
      </c>
      <c r="BL207" s="16" t="s">
        <v>406</v>
      </c>
      <c r="BM207" s="245" t="s">
        <v>1069</v>
      </c>
    </row>
    <row r="208" s="2" customFormat="1" ht="16.5" customHeight="1">
      <c r="A208" s="37"/>
      <c r="B208" s="38"/>
      <c r="C208" s="276" t="s">
        <v>416</v>
      </c>
      <c r="D208" s="276" t="s">
        <v>261</v>
      </c>
      <c r="E208" s="277" t="s">
        <v>1070</v>
      </c>
      <c r="F208" s="278" t="s">
        <v>1071</v>
      </c>
      <c r="G208" s="279" t="s">
        <v>314</v>
      </c>
      <c r="H208" s="280">
        <v>31</v>
      </c>
      <c r="I208" s="281"/>
      <c r="J208" s="282"/>
      <c r="K208" s="283">
        <f>ROUND(P208*H208,2)</f>
        <v>0</v>
      </c>
      <c r="L208" s="278" t="s">
        <v>1</v>
      </c>
      <c r="M208" s="284"/>
      <c r="N208" s="285" t="s">
        <v>1</v>
      </c>
      <c r="O208" s="241" t="s">
        <v>43</v>
      </c>
      <c r="P208" s="242">
        <f>I208+J208</f>
        <v>0</v>
      </c>
      <c r="Q208" s="242">
        <f>ROUND(I208*H208,2)</f>
        <v>0</v>
      </c>
      <c r="R208" s="242">
        <f>ROUND(J208*H208,2)</f>
        <v>0</v>
      </c>
      <c r="S208" s="90"/>
      <c r="T208" s="243">
        <f>S208*H208</f>
        <v>0</v>
      </c>
      <c r="U208" s="243">
        <v>0</v>
      </c>
      <c r="V208" s="243">
        <f>U208*H208</f>
        <v>0</v>
      </c>
      <c r="W208" s="243">
        <v>0</v>
      </c>
      <c r="X208" s="244">
        <f>W208*H208</f>
        <v>0</v>
      </c>
      <c r="Y208" s="37"/>
      <c r="Z208" s="37"/>
      <c r="AA208" s="37"/>
      <c r="AB208" s="37"/>
      <c r="AC208" s="37"/>
      <c r="AD208" s="37"/>
      <c r="AE208" s="37"/>
      <c r="AR208" s="245" t="s">
        <v>405</v>
      </c>
      <c r="AT208" s="245" t="s">
        <v>261</v>
      </c>
      <c r="AU208" s="245" t="s">
        <v>88</v>
      </c>
      <c r="AY208" s="16" t="s">
        <v>192</v>
      </c>
      <c r="BE208" s="246">
        <f>IF(O208="základní",K208,0)</f>
        <v>0</v>
      </c>
      <c r="BF208" s="246">
        <f>IF(O208="snížená",K208,0)</f>
        <v>0</v>
      </c>
      <c r="BG208" s="246">
        <f>IF(O208="zákl. přenesená",K208,0)</f>
        <v>0</v>
      </c>
      <c r="BH208" s="246">
        <f>IF(O208="sníž. přenesená",K208,0)</f>
        <v>0</v>
      </c>
      <c r="BI208" s="246">
        <f>IF(O208="nulová",K208,0)</f>
        <v>0</v>
      </c>
      <c r="BJ208" s="16" t="s">
        <v>88</v>
      </c>
      <c r="BK208" s="246">
        <f>ROUND(P208*H208,2)</f>
        <v>0</v>
      </c>
      <c r="BL208" s="16" t="s">
        <v>406</v>
      </c>
      <c r="BM208" s="245" t="s">
        <v>1072</v>
      </c>
    </row>
    <row r="209" s="2" customFormat="1" ht="16.5" customHeight="1">
      <c r="A209" s="37"/>
      <c r="B209" s="38"/>
      <c r="C209" s="276" t="s">
        <v>420</v>
      </c>
      <c r="D209" s="276" t="s">
        <v>261</v>
      </c>
      <c r="E209" s="277" t="s">
        <v>1073</v>
      </c>
      <c r="F209" s="278" t="s">
        <v>1074</v>
      </c>
      <c r="G209" s="279" t="s">
        <v>314</v>
      </c>
      <c r="H209" s="280">
        <v>4</v>
      </c>
      <c r="I209" s="281"/>
      <c r="J209" s="282"/>
      <c r="K209" s="283">
        <f>ROUND(P209*H209,2)</f>
        <v>0</v>
      </c>
      <c r="L209" s="278" t="s">
        <v>1</v>
      </c>
      <c r="M209" s="284"/>
      <c r="N209" s="285" t="s">
        <v>1</v>
      </c>
      <c r="O209" s="241" t="s">
        <v>43</v>
      </c>
      <c r="P209" s="242">
        <f>I209+J209</f>
        <v>0</v>
      </c>
      <c r="Q209" s="242">
        <f>ROUND(I209*H209,2)</f>
        <v>0</v>
      </c>
      <c r="R209" s="242">
        <f>ROUND(J209*H209,2)</f>
        <v>0</v>
      </c>
      <c r="S209" s="90"/>
      <c r="T209" s="243">
        <f>S209*H209</f>
        <v>0</v>
      </c>
      <c r="U209" s="243">
        <v>0</v>
      </c>
      <c r="V209" s="243">
        <f>U209*H209</f>
        <v>0</v>
      </c>
      <c r="W209" s="243">
        <v>0</v>
      </c>
      <c r="X209" s="244">
        <f>W209*H209</f>
        <v>0</v>
      </c>
      <c r="Y209" s="37"/>
      <c r="Z209" s="37"/>
      <c r="AA209" s="37"/>
      <c r="AB209" s="37"/>
      <c r="AC209" s="37"/>
      <c r="AD209" s="37"/>
      <c r="AE209" s="37"/>
      <c r="AR209" s="245" t="s">
        <v>405</v>
      </c>
      <c r="AT209" s="245" t="s">
        <v>261</v>
      </c>
      <c r="AU209" s="245" t="s">
        <v>88</v>
      </c>
      <c r="AY209" s="16" t="s">
        <v>192</v>
      </c>
      <c r="BE209" s="246">
        <f>IF(O209="základní",K209,0)</f>
        <v>0</v>
      </c>
      <c r="BF209" s="246">
        <f>IF(O209="snížená",K209,0)</f>
        <v>0</v>
      </c>
      <c r="BG209" s="246">
        <f>IF(O209="zákl. přenesená",K209,0)</f>
        <v>0</v>
      </c>
      <c r="BH209" s="246">
        <f>IF(O209="sníž. přenesená",K209,0)</f>
        <v>0</v>
      </c>
      <c r="BI209" s="246">
        <f>IF(O209="nulová",K209,0)</f>
        <v>0</v>
      </c>
      <c r="BJ209" s="16" t="s">
        <v>88</v>
      </c>
      <c r="BK209" s="246">
        <f>ROUND(P209*H209,2)</f>
        <v>0</v>
      </c>
      <c r="BL209" s="16" t="s">
        <v>406</v>
      </c>
      <c r="BM209" s="245" t="s">
        <v>1075</v>
      </c>
    </row>
    <row r="210" s="2" customFormat="1" ht="16.5" customHeight="1">
      <c r="A210" s="37"/>
      <c r="B210" s="38"/>
      <c r="C210" s="276" t="s">
        <v>423</v>
      </c>
      <c r="D210" s="276" t="s">
        <v>261</v>
      </c>
      <c r="E210" s="277" t="s">
        <v>1076</v>
      </c>
      <c r="F210" s="278" t="s">
        <v>1077</v>
      </c>
      <c r="G210" s="279" t="s">
        <v>314</v>
      </c>
      <c r="H210" s="280">
        <v>23</v>
      </c>
      <c r="I210" s="281"/>
      <c r="J210" s="282"/>
      <c r="K210" s="283">
        <f>ROUND(P210*H210,2)</f>
        <v>0</v>
      </c>
      <c r="L210" s="278" t="s">
        <v>1</v>
      </c>
      <c r="M210" s="284"/>
      <c r="N210" s="285" t="s">
        <v>1</v>
      </c>
      <c r="O210" s="241" t="s">
        <v>43</v>
      </c>
      <c r="P210" s="242">
        <f>I210+J210</f>
        <v>0</v>
      </c>
      <c r="Q210" s="242">
        <f>ROUND(I210*H210,2)</f>
        <v>0</v>
      </c>
      <c r="R210" s="242">
        <f>ROUND(J210*H210,2)</f>
        <v>0</v>
      </c>
      <c r="S210" s="90"/>
      <c r="T210" s="243">
        <f>S210*H210</f>
        <v>0</v>
      </c>
      <c r="U210" s="243">
        <v>0</v>
      </c>
      <c r="V210" s="243">
        <f>U210*H210</f>
        <v>0</v>
      </c>
      <c r="W210" s="243">
        <v>0</v>
      </c>
      <c r="X210" s="244">
        <f>W210*H210</f>
        <v>0</v>
      </c>
      <c r="Y210" s="37"/>
      <c r="Z210" s="37"/>
      <c r="AA210" s="37"/>
      <c r="AB210" s="37"/>
      <c r="AC210" s="37"/>
      <c r="AD210" s="37"/>
      <c r="AE210" s="37"/>
      <c r="AR210" s="245" t="s">
        <v>405</v>
      </c>
      <c r="AT210" s="245" t="s">
        <v>261</v>
      </c>
      <c r="AU210" s="245" t="s">
        <v>88</v>
      </c>
      <c r="AY210" s="16" t="s">
        <v>192</v>
      </c>
      <c r="BE210" s="246">
        <f>IF(O210="základní",K210,0)</f>
        <v>0</v>
      </c>
      <c r="BF210" s="246">
        <f>IF(O210="snížená",K210,0)</f>
        <v>0</v>
      </c>
      <c r="BG210" s="246">
        <f>IF(O210="zákl. přenesená",K210,0)</f>
        <v>0</v>
      </c>
      <c r="BH210" s="246">
        <f>IF(O210="sníž. přenesená",K210,0)</f>
        <v>0</v>
      </c>
      <c r="BI210" s="246">
        <f>IF(O210="nulová",K210,0)</f>
        <v>0</v>
      </c>
      <c r="BJ210" s="16" t="s">
        <v>88</v>
      </c>
      <c r="BK210" s="246">
        <f>ROUND(P210*H210,2)</f>
        <v>0</v>
      </c>
      <c r="BL210" s="16" t="s">
        <v>406</v>
      </c>
      <c r="BM210" s="245" t="s">
        <v>1078</v>
      </c>
    </row>
    <row r="211" s="2" customFormat="1" ht="16.5" customHeight="1">
      <c r="A211" s="37"/>
      <c r="B211" s="38"/>
      <c r="C211" s="276" t="s">
        <v>429</v>
      </c>
      <c r="D211" s="276" t="s">
        <v>261</v>
      </c>
      <c r="E211" s="277" t="s">
        <v>1079</v>
      </c>
      <c r="F211" s="278" t="s">
        <v>1080</v>
      </c>
      <c r="G211" s="279" t="s">
        <v>314</v>
      </c>
      <c r="H211" s="280">
        <v>16</v>
      </c>
      <c r="I211" s="281"/>
      <c r="J211" s="282"/>
      <c r="K211" s="283">
        <f>ROUND(P211*H211,2)</f>
        <v>0</v>
      </c>
      <c r="L211" s="278" t="s">
        <v>1</v>
      </c>
      <c r="M211" s="284"/>
      <c r="N211" s="285" t="s">
        <v>1</v>
      </c>
      <c r="O211" s="241" t="s">
        <v>43</v>
      </c>
      <c r="P211" s="242">
        <f>I211+J211</f>
        <v>0</v>
      </c>
      <c r="Q211" s="242">
        <f>ROUND(I211*H211,2)</f>
        <v>0</v>
      </c>
      <c r="R211" s="242">
        <f>ROUND(J211*H211,2)</f>
        <v>0</v>
      </c>
      <c r="S211" s="90"/>
      <c r="T211" s="243">
        <f>S211*H211</f>
        <v>0</v>
      </c>
      <c r="U211" s="243">
        <v>0</v>
      </c>
      <c r="V211" s="243">
        <f>U211*H211</f>
        <v>0</v>
      </c>
      <c r="W211" s="243">
        <v>0</v>
      </c>
      <c r="X211" s="244">
        <f>W211*H211</f>
        <v>0</v>
      </c>
      <c r="Y211" s="37"/>
      <c r="Z211" s="37"/>
      <c r="AA211" s="37"/>
      <c r="AB211" s="37"/>
      <c r="AC211" s="37"/>
      <c r="AD211" s="37"/>
      <c r="AE211" s="37"/>
      <c r="AR211" s="245" t="s">
        <v>405</v>
      </c>
      <c r="AT211" s="245" t="s">
        <v>261</v>
      </c>
      <c r="AU211" s="245" t="s">
        <v>88</v>
      </c>
      <c r="AY211" s="16" t="s">
        <v>192</v>
      </c>
      <c r="BE211" s="246">
        <f>IF(O211="základní",K211,0)</f>
        <v>0</v>
      </c>
      <c r="BF211" s="246">
        <f>IF(O211="snížená",K211,0)</f>
        <v>0</v>
      </c>
      <c r="BG211" s="246">
        <f>IF(O211="zákl. přenesená",K211,0)</f>
        <v>0</v>
      </c>
      <c r="BH211" s="246">
        <f>IF(O211="sníž. přenesená",K211,0)</f>
        <v>0</v>
      </c>
      <c r="BI211" s="246">
        <f>IF(O211="nulová",K211,0)</f>
        <v>0</v>
      </c>
      <c r="BJ211" s="16" t="s">
        <v>88</v>
      </c>
      <c r="BK211" s="246">
        <f>ROUND(P211*H211,2)</f>
        <v>0</v>
      </c>
      <c r="BL211" s="16" t="s">
        <v>406</v>
      </c>
      <c r="BM211" s="245" t="s">
        <v>1081</v>
      </c>
    </row>
    <row r="212" s="2" customFormat="1" ht="24.15" customHeight="1">
      <c r="A212" s="37"/>
      <c r="B212" s="38"/>
      <c r="C212" s="276" t="s">
        <v>435</v>
      </c>
      <c r="D212" s="276" t="s">
        <v>261</v>
      </c>
      <c r="E212" s="277" t="s">
        <v>1082</v>
      </c>
      <c r="F212" s="278" t="s">
        <v>1083</v>
      </c>
      <c r="G212" s="279" t="s">
        <v>314</v>
      </c>
      <c r="H212" s="280">
        <v>18</v>
      </c>
      <c r="I212" s="281"/>
      <c r="J212" s="282"/>
      <c r="K212" s="283">
        <f>ROUND(P212*H212,2)</f>
        <v>0</v>
      </c>
      <c r="L212" s="278" t="s">
        <v>1</v>
      </c>
      <c r="M212" s="284"/>
      <c r="N212" s="285" t="s">
        <v>1</v>
      </c>
      <c r="O212" s="241" t="s">
        <v>43</v>
      </c>
      <c r="P212" s="242">
        <f>I212+J212</f>
        <v>0</v>
      </c>
      <c r="Q212" s="242">
        <f>ROUND(I212*H212,2)</f>
        <v>0</v>
      </c>
      <c r="R212" s="242">
        <f>ROUND(J212*H212,2)</f>
        <v>0</v>
      </c>
      <c r="S212" s="90"/>
      <c r="T212" s="243">
        <f>S212*H212</f>
        <v>0</v>
      </c>
      <c r="U212" s="243">
        <v>0</v>
      </c>
      <c r="V212" s="243">
        <f>U212*H212</f>
        <v>0</v>
      </c>
      <c r="W212" s="243">
        <v>0</v>
      </c>
      <c r="X212" s="244">
        <f>W212*H212</f>
        <v>0</v>
      </c>
      <c r="Y212" s="37"/>
      <c r="Z212" s="37"/>
      <c r="AA212" s="37"/>
      <c r="AB212" s="37"/>
      <c r="AC212" s="37"/>
      <c r="AD212" s="37"/>
      <c r="AE212" s="37"/>
      <c r="AR212" s="245" t="s">
        <v>405</v>
      </c>
      <c r="AT212" s="245" t="s">
        <v>261</v>
      </c>
      <c r="AU212" s="245" t="s">
        <v>88</v>
      </c>
      <c r="AY212" s="16" t="s">
        <v>192</v>
      </c>
      <c r="BE212" s="246">
        <f>IF(O212="základní",K212,0)</f>
        <v>0</v>
      </c>
      <c r="BF212" s="246">
        <f>IF(O212="snížená",K212,0)</f>
        <v>0</v>
      </c>
      <c r="BG212" s="246">
        <f>IF(O212="zákl. přenesená",K212,0)</f>
        <v>0</v>
      </c>
      <c r="BH212" s="246">
        <f>IF(O212="sníž. přenesená",K212,0)</f>
        <v>0</v>
      </c>
      <c r="BI212" s="246">
        <f>IF(O212="nulová",K212,0)</f>
        <v>0</v>
      </c>
      <c r="BJ212" s="16" t="s">
        <v>88</v>
      </c>
      <c r="BK212" s="246">
        <f>ROUND(P212*H212,2)</f>
        <v>0</v>
      </c>
      <c r="BL212" s="16" t="s">
        <v>406</v>
      </c>
      <c r="BM212" s="245" t="s">
        <v>1084</v>
      </c>
    </row>
    <row r="213" s="2" customFormat="1" ht="16.5" customHeight="1">
      <c r="A213" s="37"/>
      <c r="B213" s="38"/>
      <c r="C213" s="276" t="s">
        <v>1085</v>
      </c>
      <c r="D213" s="276" t="s">
        <v>261</v>
      </c>
      <c r="E213" s="277" t="s">
        <v>1086</v>
      </c>
      <c r="F213" s="278" t="s">
        <v>1087</v>
      </c>
      <c r="G213" s="279" t="s">
        <v>314</v>
      </c>
      <c r="H213" s="280">
        <v>17</v>
      </c>
      <c r="I213" s="281"/>
      <c r="J213" s="282"/>
      <c r="K213" s="283">
        <f>ROUND(P213*H213,2)</f>
        <v>0</v>
      </c>
      <c r="L213" s="278" t="s">
        <v>1</v>
      </c>
      <c r="M213" s="284"/>
      <c r="N213" s="285" t="s">
        <v>1</v>
      </c>
      <c r="O213" s="241" t="s">
        <v>43</v>
      </c>
      <c r="P213" s="242">
        <f>I213+J213</f>
        <v>0</v>
      </c>
      <c r="Q213" s="242">
        <f>ROUND(I213*H213,2)</f>
        <v>0</v>
      </c>
      <c r="R213" s="242">
        <f>ROUND(J213*H213,2)</f>
        <v>0</v>
      </c>
      <c r="S213" s="90"/>
      <c r="T213" s="243">
        <f>S213*H213</f>
        <v>0</v>
      </c>
      <c r="U213" s="243">
        <v>0</v>
      </c>
      <c r="V213" s="243">
        <f>U213*H213</f>
        <v>0</v>
      </c>
      <c r="W213" s="243">
        <v>0</v>
      </c>
      <c r="X213" s="244">
        <f>W213*H213</f>
        <v>0</v>
      </c>
      <c r="Y213" s="37"/>
      <c r="Z213" s="37"/>
      <c r="AA213" s="37"/>
      <c r="AB213" s="37"/>
      <c r="AC213" s="37"/>
      <c r="AD213" s="37"/>
      <c r="AE213" s="37"/>
      <c r="AR213" s="245" t="s">
        <v>405</v>
      </c>
      <c r="AT213" s="245" t="s">
        <v>261</v>
      </c>
      <c r="AU213" s="245" t="s">
        <v>88</v>
      </c>
      <c r="AY213" s="16" t="s">
        <v>192</v>
      </c>
      <c r="BE213" s="246">
        <f>IF(O213="základní",K213,0)</f>
        <v>0</v>
      </c>
      <c r="BF213" s="246">
        <f>IF(O213="snížená",K213,0)</f>
        <v>0</v>
      </c>
      <c r="BG213" s="246">
        <f>IF(O213="zákl. přenesená",K213,0)</f>
        <v>0</v>
      </c>
      <c r="BH213" s="246">
        <f>IF(O213="sníž. přenesená",K213,0)</f>
        <v>0</v>
      </c>
      <c r="BI213" s="246">
        <f>IF(O213="nulová",K213,0)</f>
        <v>0</v>
      </c>
      <c r="BJ213" s="16" t="s">
        <v>88</v>
      </c>
      <c r="BK213" s="246">
        <f>ROUND(P213*H213,2)</f>
        <v>0</v>
      </c>
      <c r="BL213" s="16" t="s">
        <v>406</v>
      </c>
      <c r="BM213" s="245" t="s">
        <v>1088</v>
      </c>
    </row>
    <row r="214" s="2" customFormat="1" ht="16.5" customHeight="1">
      <c r="A214" s="37"/>
      <c r="B214" s="38"/>
      <c r="C214" s="276" t="s">
        <v>1089</v>
      </c>
      <c r="D214" s="276" t="s">
        <v>261</v>
      </c>
      <c r="E214" s="277" t="s">
        <v>1090</v>
      </c>
      <c r="F214" s="278" t="s">
        <v>1091</v>
      </c>
      <c r="G214" s="279" t="s">
        <v>314</v>
      </c>
      <c r="H214" s="280">
        <v>4</v>
      </c>
      <c r="I214" s="281"/>
      <c r="J214" s="282"/>
      <c r="K214" s="283">
        <f>ROUND(P214*H214,2)</f>
        <v>0</v>
      </c>
      <c r="L214" s="278" t="s">
        <v>1</v>
      </c>
      <c r="M214" s="284"/>
      <c r="N214" s="302" t="s">
        <v>1</v>
      </c>
      <c r="O214" s="298" t="s">
        <v>43</v>
      </c>
      <c r="P214" s="299">
        <f>I214+J214</f>
        <v>0</v>
      </c>
      <c r="Q214" s="299">
        <f>ROUND(I214*H214,2)</f>
        <v>0</v>
      </c>
      <c r="R214" s="299">
        <f>ROUND(J214*H214,2)</f>
        <v>0</v>
      </c>
      <c r="S214" s="288"/>
      <c r="T214" s="300">
        <f>S214*H214</f>
        <v>0</v>
      </c>
      <c r="U214" s="300">
        <v>0</v>
      </c>
      <c r="V214" s="300">
        <f>U214*H214</f>
        <v>0</v>
      </c>
      <c r="W214" s="300">
        <v>0</v>
      </c>
      <c r="X214" s="301">
        <f>W214*H214</f>
        <v>0</v>
      </c>
      <c r="Y214" s="37"/>
      <c r="Z214" s="37"/>
      <c r="AA214" s="37"/>
      <c r="AB214" s="37"/>
      <c r="AC214" s="37"/>
      <c r="AD214" s="37"/>
      <c r="AE214" s="37"/>
      <c r="AR214" s="245" t="s">
        <v>405</v>
      </c>
      <c r="AT214" s="245" t="s">
        <v>261</v>
      </c>
      <c r="AU214" s="245" t="s">
        <v>88</v>
      </c>
      <c r="AY214" s="16" t="s">
        <v>192</v>
      </c>
      <c r="BE214" s="246">
        <f>IF(O214="základní",K214,0)</f>
        <v>0</v>
      </c>
      <c r="BF214" s="246">
        <f>IF(O214="snížená",K214,0)</f>
        <v>0</v>
      </c>
      <c r="BG214" s="246">
        <f>IF(O214="zákl. přenesená",K214,0)</f>
        <v>0</v>
      </c>
      <c r="BH214" s="246">
        <f>IF(O214="sníž. přenesená",K214,0)</f>
        <v>0</v>
      </c>
      <c r="BI214" s="246">
        <f>IF(O214="nulová",K214,0)</f>
        <v>0</v>
      </c>
      <c r="BJ214" s="16" t="s">
        <v>88</v>
      </c>
      <c r="BK214" s="246">
        <f>ROUND(P214*H214,2)</f>
        <v>0</v>
      </c>
      <c r="BL214" s="16" t="s">
        <v>406</v>
      </c>
      <c r="BM214" s="245" t="s">
        <v>1092</v>
      </c>
    </row>
    <row r="215" s="2" customFormat="1" ht="6.96" customHeight="1">
      <c r="A215" s="37"/>
      <c r="B215" s="65"/>
      <c r="C215" s="66"/>
      <c r="D215" s="66"/>
      <c r="E215" s="66"/>
      <c r="F215" s="66"/>
      <c r="G215" s="66"/>
      <c r="H215" s="66"/>
      <c r="I215" s="66"/>
      <c r="J215" s="66"/>
      <c r="K215" s="66"/>
      <c r="L215" s="66"/>
      <c r="M215" s="43"/>
      <c r="N215" s="37"/>
      <c r="P215" s="37"/>
      <c r="Q215" s="37"/>
      <c r="R215" s="37"/>
      <c r="S215" s="37"/>
      <c r="T215" s="37"/>
      <c r="U215" s="37"/>
      <c r="V215" s="37"/>
      <c r="W215" s="37"/>
      <c r="X215" s="37"/>
      <c r="Y215" s="37"/>
      <c r="Z215" s="37"/>
      <c r="AA215" s="37"/>
      <c r="AB215" s="37"/>
      <c r="AC215" s="37"/>
      <c r="AD215" s="37"/>
      <c r="AE215" s="37"/>
    </row>
  </sheetData>
  <sheetProtection sheet="1" autoFilter="0" formatColumns="0" formatRows="0" objects="1" scenarios="1" spinCount="100000" saltValue="3fp6wMUTZ5hxmWgLYBLL3mRWGyxpS3cU2h2Hpm9U7bx+9ng6IpflyYxlXAEDuyZBUkqS9eIYwb7xvFU0MXnwig==" hashValue="y+1ET3mCsuY2/sEiS9//F0Abw2RRJ/hD2jTY/yASPh3ti9KHxQUtm4aFH2aJihkPVMLeUgfJ+YGyitueKHYPug==" algorithmName="SHA-512" password="CC35"/>
  <autoFilter ref="C124:L214"/>
  <mergeCells count="12">
    <mergeCell ref="E7:H7"/>
    <mergeCell ref="E9:H9"/>
    <mergeCell ref="E11:H11"/>
    <mergeCell ref="E20:H20"/>
    <mergeCell ref="E29:H29"/>
    <mergeCell ref="E85:H85"/>
    <mergeCell ref="E87:H87"/>
    <mergeCell ref="E89:H89"/>
    <mergeCell ref="E113:H113"/>
    <mergeCell ref="E115:H115"/>
    <mergeCell ref="E117:H117"/>
    <mergeCell ref="M2:Z2"/>
  </mergeCells>
  <hyperlinks>
    <hyperlink ref="F129" r:id="rId1" display="https://podminky.urs.cz/item/CS_URS_2025_01/183111111"/>
    <hyperlink ref="F132" r:id="rId2" display="https://podminky.urs.cz/item/CS_URS_2025_01/183205112"/>
    <hyperlink ref="F136" r:id="rId3" display="https://podminky.urs.cz/item/CS_URS_2025_01/183211322"/>
    <hyperlink ref="F140" r:id="rId4" display="https://podminky.urs.cz/item/CS_URS_2025_01/183211323"/>
    <hyperlink ref="F144" r:id="rId5" display="https://podminky.urs.cz/item/CS_URS_2025_01/184911161"/>
    <hyperlink ref="F150" r:id="rId6" display="https://podminky.urs.cz/item/CS_URS_2025_01/184911311"/>
    <hyperlink ref="F155" r:id="rId7" display="https://podminky.urs.cz/item/CS_URS_2025_01/184911421"/>
    <hyperlink ref="F160" r:id="rId8" display="https://podminky.urs.cz/item/CS_URS_2025_01/185802112"/>
    <hyperlink ref="F175" r:id="rId9" display="https://podminky.urs.cz/item/CS_URS_2025_01/185802113"/>
    <hyperlink ref="F183" r:id="rId10" display="https://podminky.urs.cz/item/CS_URS_2025_01/916371211"/>
    <hyperlink ref="F190" r:id="rId11" display="https://podminky.urs.cz/item/CS_URS_2025_01/998231311"/>
  </hyperlinks>
  <pageMargins left="0.39375" right="0.39375" top="0.39375" bottom="0.39375" header="0" footer="0"/>
  <pageSetup paperSize="9" orientation="portrait" blackAndWhite="1" fitToHeight="100"/>
  <headerFooter>
    <oddFooter>&amp;CStrana &amp;P z &amp;N</oddFooter>
  </headerFooter>
  <drawing r:id="rId12"/>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15.5" style="1" customWidth="1"/>
    <col min="13" max="13" width="9.332031" style="1" customWidth="1"/>
    <col min="14" max="14" width="10.83203" style="1" hidden="1" customWidth="1"/>
    <col min="15" max="15" width="9.332031" style="1" hidden="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4.16016" style="1" hidden="1" customWidth="1"/>
    <col min="23" max="23" width="14.16016" style="1" hidden="1" customWidth="1"/>
    <col min="24" max="24" width="14.16016" style="1" hidden="1" customWidth="1"/>
    <col min="25" max="25" width="12.33203" style="1" hidden="1" customWidth="1"/>
    <col min="26" max="26" width="16.33203" style="1" customWidth="1"/>
    <col min="27" max="27" width="12.33203" style="1" customWidth="1"/>
    <col min="28" max="28" width="15"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M2" s="1"/>
      <c r="N2" s="1"/>
      <c r="O2" s="1"/>
      <c r="P2" s="1"/>
      <c r="Q2" s="1"/>
      <c r="R2" s="1"/>
      <c r="S2" s="1"/>
      <c r="T2" s="1"/>
      <c r="U2" s="1"/>
      <c r="V2" s="1"/>
      <c r="W2" s="1"/>
      <c r="X2" s="1"/>
      <c r="Y2" s="1"/>
      <c r="Z2" s="1"/>
      <c r="AT2" s="16" t="s">
        <v>149</v>
      </c>
    </row>
    <row r="3" s="1" customFormat="1" ht="6.96" customHeight="1">
      <c r="B3" s="151"/>
      <c r="C3" s="152"/>
      <c r="D3" s="152"/>
      <c r="E3" s="152"/>
      <c r="F3" s="152"/>
      <c r="G3" s="152"/>
      <c r="H3" s="152"/>
      <c r="I3" s="152"/>
      <c r="J3" s="152"/>
      <c r="K3" s="152"/>
      <c r="L3" s="152"/>
      <c r="M3" s="19"/>
      <c r="AT3" s="16" t="s">
        <v>90</v>
      </c>
    </row>
    <row r="4" s="1" customFormat="1" ht="24.96" customHeight="1">
      <c r="B4" s="19"/>
      <c r="D4" s="153" t="s">
        <v>150</v>
      </c>
      <c r="M4" s="19"/>
      <c r="N4" s="154" t="s">
        <v>11</v>
      </c>
      <c r="AT4" s="16" t="s">
        <v>4</v>
      </c>
    </row>
    <row r="5" s="1" customFormat="1" ht="6.96" customHeight="1">
      <c r="B5" s="19"/>
      <c r="M5" s="19"/>
    </row>
    <row r="6" s="1" customFormat="1" ht="12" customHeight="1">
      <c r="B6" s="19"/>
      <c r="D6" s="155" t="s">
        <v>17</v>
      </c>
      <c r="M6" s="19"/>
    </row>
    <row r="7" s="1" customFormat="1" ht="26.25" customHeight="1">
      <c r="B7" s="19"/>
      <c r="E7" s="156" t="str">
        <f>'Rekapitulace stavby'!K6</f>
        <v>MŠ Sluníčko - projekt úpravy zahrady pro děti s poruchou autistického spektra</v>
      </c>
      <c r="F7" s="155"/>
      <c r="G7" s="155"/>
      <c r="H7" s="155"/>
      <c r="M7" s="19"/>
    </row>
    <row r="8" s="1" customFormat="1" ht="12" customHeight="1">
      <c r="B8" s="19"/>
      <c r="D8" s="155" t="s">
        <v>151</v>
      </c>
      <c r="M8" s="19"/>
    </row>
    <row r="9" s="2" customFormat="1" ht="16.5" customHeight="1">
      <c r="A9" s="37"/>
      <c r="B9" s="43"/>
      <c r="C9" s="37"/>
      <c r="D9" s="37"/>
      <c r="E9" s="156" t="s">
        <v>894</v>
      </c>
      <c r="F9" s="37"/>
      <c r="G9" s="37"/>
      <c r="H9" s="37"/>
      <c r="I9" s="37"/>
      <c r="J9" s="37"/>
      <c r="K9" s="37"/>
      <c r="L9" s="37"/>
      <c r="M9" s="62"/>
      <c r="S9" s="37"/>
      <c r="T9" s="37"/>
      <c r="U9" s="37"/>
      <c r="V9" s="37"/>
      <c r="W9" s="37"/>
      <c r="X9" s="37"/>
      <c r="Y9" s="37"/>
      <c r="Z9" s="37"/>
      <c r="AA9" s="37"/>
      <c r="AB9" s="37"/>
      <c r="AC9" s="37"/>
      <c r="AD9" s="37"/>
      <c r="AE9" s="37"/>
    </row>
    <row r="10" s="2" customFormat="1" ht="12" customHeight="1">
      <c r="A10" s="37"/>
      <c r="B10" s="43"/>
      <c r="C10" s="37"/>
      <c r="D10" s="155" t="s">
        <v>441</v>
      </c>
      <c r="E10" s="37"/>
      <c r="F10" s="37"/>
      <c r="G10" s="37"/>
      <c r="H10" s="37"/>
      <c r="I10" s="37"/>
      <c r="J10" s="37"/>
      <c r="K10" s="37"/>
      <c r="L10" s="37"/>
      <c r="M10" s="62"/>
      <c r="S10" s="37"/>
      <c r="T10" s="37"/>
      <c r="U10" s="37"/>
      <c r="V10" s="37"/>
      <c r="W10" s="37"/>
      <c r="X10" s="37"/>
      <c r="Y10" s="37"/>
      <c r="Z10" s="37"/>
      <c r="AA10" s="37"/>
      <c r="AB10" s="37"/>
      <c r="AC10" s="37"/>
      <c r="AD10" s="37"/>
      <c r="AE10" s="37"/>
    </row>
    <row r="11" s="2" customFormat="1" ht="16.5" customHeight="1">
      <c r="A11" s="37"/>
      <c r="B11" s="43"/>
      <c r="C11" s="37"/>
      <c r="D11" s="37"/>
      <c r="E11" s="157" t="s">
        <v>1093</v>
      </c>
      <c r="F11" s="37"/>
      <c r="G11" s="37"/>
      <c r="H11" s="37"/>
      <c r="I11" s="37"/>
      <c r="J11" s="37"/>
      <c r="K11" s="37"/>
      <c r="L11" s="37"/>
      <c r="M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37"/>
      <c r="J12" s="37"/>
      <c r="K12" s="37"/>
      <c r="L12" s="37"/>
      <c r="M12" s="62"/>
      <c r="S12" s="37"/>
      <c r="T12" s="37"/>
      <c r="U12" s="37"/>
      <c r="V12" s="37"/>
      <c r="W12" s="37"/>
      <c r="X12" s="37"/>
      <c r="Y12" s="37"/>
      <c r="Z12" s="37"/>
      <c r="AA12" s="37"/>
      <c r="AB12" s="37"/>
      <c r="AC12" s="37"/>
      <c r="AD12" s="37"/>
      <c r="AE12" s="37"/>
    </row>
    <row r="13" s="2" customFormat="1" ht="12" customHeight="1">
      <c r="A13" s="37"/>
      <c r="B13" s="43"/>
      <c r="C13" s="37"/>
      <c r="D13" s="155" t="s">
        <v>19</v>
      </c>
      <c r="E13" s="37"/>
      <c r="F13" s="143" t="s">
        <v>1</v>
      </c>
      <c r="G13" s="37"/>
      <c r="H13" s="37"/>
      <c r="I13" s="155" t="s">
        <v>20</v>
      </c>
      <c r="J13" s="143" t="s">
        <v>1</v>
      </c>
      <c r="K13" s="37"/>
      <c r="L13" s="37"/>
      <c r="M13" s="62"/>
      <c r="S13" s="37"/>
      <c r="T13" s="37"/>
      <c r="U13" s="37"/>
      <c r="V13" s="37"/>
      <c r="W13" s="37"/>
      <c r="X13" s="37"/>
      <c r="Y13" s="37"/>
      <c r="Z13" s="37"/>
      <c r="AA13" s="37"/>
      <c r="AB13" s="37"/>
      <c r="AC13" s="37"/>
      <c r="AD13" s="37"/>
      <c r="AE13" s="37"/>
    </row>
    <row r="14" s="2" customFormat="1" ht="12" customHeight="1">
      <c r="A14" s="37"/>
      <c r="B14" s="43"/>
      <c r="C14" s="37"/>
      <c r="D14" s="155" t="s">
        <v>21</v>
      </c>
      <c r="E14" s="37"/>
      <c r="F14" s="143" t="s">
        <v>22</v>
      </c>
      <c r="G14" s="37"/>
      <c r="H14" s="37"/>
      <c r="I14" s="155" t="s">
        <v>23</v>
      </c>
      <c r="J14" s="158" t="str">
        <f>'Rekapitulace stavby'!AN8</f>
        <v>28. 8. 2024</v>
      </c>
      <c r="K14" s="37"/>
      <c r="L14" s="37"/>
      <c r="M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37"/>
      <c r="J15" s="37"/>
      <c r="K15" s="37"/>
      <c r="L15" s="37"/>
      <c r="M15" s="62"/>
      <c r="S15" s="37"/>
      <c r="T15" s="37"/>
      <c r="U15" s="37"/>
      <c r="V15" s="37"/>
      <c r="W15" s="37"/>
      <c r="X15" s="37"/>
      <c r="Y15" s="37"/>
      <c r="Z15" s="37"/>
      <c r="AA15" s="37"/>
      <c r="AB15" s="37"/>
      <c r="AC15" s="37"/>
      <c r="AD15" s="37"/>
      <c r="AE15" s="37"/>
    </row>
    <row r="16" s="2" customFormat="1" ht="12" customHeight="1">
      <c r="A16" s="37"/>
      <c r="B16" s="43"/>
      <c r="C16" s="37"/>
      <c r="D16" s="155" t="s">
        <v>25</v>
      </c>
      <c r="E16" s="37"/>
      <c r="F16" s="37"/>
      <c r="G16" s="37"/>
      <c r="H16" s="37"/>
      <c r="I16" s="155" t="s">
        <v>26</v>
      </c>
      <c r="J16" s="143" t="s">
        <v>27</v>
      </c>
      <c r="K16" s="37"/>
      <c r="L16" s="37"/>
      <c r="M16" s="62"/>
      <c r="S16" s="37"/>
      <c r="T16" s="37"/>
      <c r="U16" s="37"/>
      <c r="V16" s="37"/>
      <c r="W16" s="37"/>
      <c r="X16" s="37"/>
      <c r="Y16" s="37"/>
      <c r="Z16" s="37"/>
      <c r="AA16" s="37"/>
      <c r="AB16" s="37"/>
      <c r="AC16" s="37"/>
      <c r="AD16" s="37"/>
      <c r="AE16" s="37"/>
    </row>
    <row r="17" s="2" customFormat="1" ht="18" customHeight="1">
      <c r="A17" s="37"/>
      <c r="B17" s="43"/>
      <c r="C17" s="37"/>
      <c r="D17" s="37"/>
      <c r="E17" s="143" t="s">
        <v>28</v>
      </c>
      <c r="F17" s="37"/>
      <c r="G17" s="37"/>
      <c r="H17" s="37"/>
      <c r="I17" s="155" t="s">
        <v>29</v>
      </c>
      <c r="J17" s="143" t="s">
        <v>1</v>
      </c>
      <c r="K17" s="37"/>
      <c r="L17" s="37"/>
      <c r="M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37"/>
      <c r="J18" s="37"/>
      <c r="K18" s="37"/>
      <c r="L18" s="37"/>
      <c r="M18" s="62"/>
      <c r="S18" s="37"/>
      <c r="T18" s="37"/>
      <c r="U18" s="37"/>
      <c r="V18" s="37"/>
      <c r="W18" s="37"/>
      <c r="X18" s="37"/>
      <c r="Y18" s="37"/>
      <c r="Z18" s="37"/>
      <c r="AA18" s="37"/>
      <c r="AB18" s="37"/>
      <c r="AC18" s="37"/>
      <c r="AD18" s="37"/>
      <c r="AE18" s="37"/>
    </row>
    <row r="19" s="2" customFormat="1" ht="12" customHeight="1">
      <c r="A19" s="37"/>
      <c r="B19" s="43"/>
      <c r="C19" s="37"/>
      <c r="D19" s="155" t="s">
        <v>30</v>
      </c>
      <c r="E19" s="37"/>
      <c r="F19" s="37"/>
      <c r="G19" s="37"/>
      <c r="H19" s="37"/>
      <c r="I19" s="155" t="s">
        <v>26</v>
      </c>
      <c r="J19" s="32" t="str">
        <f>'Rekapitulace stavby'!AN13</f>
        <v>Vyplň údaj</v>
      </c>
      <c r="K19" s="37"/>
      <c r="L19" s="37"/>
      <c r="M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3"/>
      <c r="G20" s="143"/>
      <c r="H20" s="143"/>
      <c r="I20" s="155" t="s">
        <v>29</v>
      </c>
      <c r="J20" s="32" t="str">
        <f>'Rekapitulace stavby'!AN14</f>
        <v>Vyplň údaj</v>
      </c>
      <c r="K20" s="37"/>
      <c r="L20" s="37"/>
      <c r="M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37"/>
      <c r="J21" s="37"/>
      <c r="K21" s="37"/>
      <c r="L21" s="37"/>
      <c r="M21" s="62"/>
      <c r="S21" s="37"/>
      <c r="T21" s="37"/>
      <c r="U21" s="37"/>
      <c r="V21" s="37"/>
      <c r="W21" s="37"/>
      <c r="X21" s="37"/>
      <c r="Y21" s="37"/>
      <c r="Z21" s="37"/>
      <c r="AA21" s="37"/>
      <c r="AB21" s="37"/>
      <c r="AC21" s="37"/>
      <c r="AD21" s="37"/>
      <c r="AE21" s="37"/>
    </row>
    <row r="22" s="2" customFormat="1" ht="12" customHeight="1">
      <c r="A22" s="37"/>
      <c r="B22" s="43"/>
      <c r="C22" s="37"/>
      <c r="D22" s="155" t="s">
        <v>32</v>
      </c>
      <c r="E22" s="37"/>
      <c r="F22" s="37"/>
      <c r="G22" s="37"/>
      <c r="H22" s="37"/>
      <c r="I22" s="155" t="s">
        <v>26</v>
      </c>
      <c r="J22" s="143" t="s">
        <v>33</v>
      </c>
      <c r="K22" s="37"/>
      <c r="L22" s="37"/>
      <c r="M22" s="62"/>
      <c r="S22" s="37"/>
      <c r="T22" s="37"/>
      <c r="U22" s="37"/>
      <c r="V22" s="37"/>
      <c r="W22" s="37"/>
      <c r="X22" s="37"/>
      <c r="Y22" s="37"/>
      <c r="Z22" s="37"/>
      <c r="AA22" s="37"/>
      <c r="AB22" s="37"/>
      <c r="AC22" s="37"/>
      <c r="AD22" s="37"/>
      <c r="AE22" s="37"/>
    </row>
    <row r="23" s="2" customFormat="1" ht="18" customHeight="1">
      <c r="A23" s="37"/>
      <c r="B23" s="43"/>
      <c r="C23" s="37"/>
      <c r="D23" s="37"/>
      <c r="E23" s="143" t="s">
        <v>34</v>
      </c>
      <c r="F23" s="37"/>
      <c r="G23" s="37"/>
      <c r="H23" s="37"/>
      <c r="I23" s="155" t="s">
        <v>29</v>
      </c>
      <c r="J23" s="143" t="s">
        <v>1</v>
      </c>
      <c r="K23" s="37"/>
      <c r="L23" s="37"/>
      <c r="M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37"/>
      <c r="J24" s="37"/>
      <c r="K24" s="37"/>
      <c r="L24" s="37"/>
      <c r="M24" s="62"/>
      <c r="S24" s="37"/>
      <c r="T24" s="37"/>
      <c r="U24" s="37"/>
      <c r="V24" s="37"/>
      <c r="W24" s="37"/>
      <c r="X24" s="37"/>
      <c r="Y24" s="37"/>
      <c r="Z24" s="37"/>
      <c r="AA24" s="37"/>
      <c r="AB24" s="37"/>
      <c r="AC24" s="37"/>
      <c r="AD24" s="37"/>
      <c r="AE24" s="37"/>
    </row>
    <row r="25" s="2" customFormat="1" ht="12" customHeight="1">
      <c r="A25" s="37"/>
      <c r="B25" s="43"/>
      <c r="C25" s="37"/>
      <c r="D25" s="155" t="s">
        <v>35</v>
      </c>
      <c r="E25" s="37"/>
      <c r="F25" s="37"/>
      <c r="G25" s="37"/>
      <c r="H25" s="37"/>
      <c r="I25" s="155" t="s">
        <v>26</v>
      </c>
      <c r="J25" s="143" t="str">
        <f>IF('Rekapitulace stavby'!AN19="","",'Rekapitulace stavby'!AN19)</f>
        <v/>
      </c>
      <c r="K25" s="37"/>
      <c r="L25" s="37"/>
      <c r="M25" s="62"/>
      <c r="S25" s="37"/>
      <c r="T25" s="37"/>
      <c r="U25" s="37"/>
      <c r="V25" s="37"/>
      <c r="W25" s="37"/>
      <c r="X25" s="37"/>
      <c r="Y25" s="37"/>
      <c r="Z25" s="37"/>
      <c r="AA25" s="37"/>
      <c r="AB25" s="37"/>
      <c r="AC25" s="37"/>
      <c r="AD25" s="37"/>
      <c r="AE25" s="37"/>
    </row>
    <row r="26" s="2" customFormat="1" ht="18" customHeight="1">
      <c r="A26" s="37"/>
      <c r="B26" s="43"/>
      <c r="C26" s="37"/>
      <c r="D26" s="37"/>
      <c r="E26" s="143" t="str">
        <f>IF('Rekapitulace stavby'!E20="","",'Rekapitulace stavby'!E20)</f>
        <v xml:space="preserve"> </v>
      </c>
      <c r="F26" s="37"/>
      <c r="G26" s="37"/>
      <c r="H26" s="37"/>
      <c r="I26" s="155" t="s">
        <v>29</v>
      </c>
      <c r="J26" s="143" t="str">
        <f>IF('Rekapitulace stavby'!AN20="","",'Rekapitulace stavby'!AN20)</f>
        <v/>
      </c>
      <c r="K26" s="37"/>
      <c r="L26" s="37"/>
      <c r="M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37"/>
      <c r="J27" s="37"/>
      <c r="K27" s="37"/>
      <c r="L27" s="37"/>
      <c r="M27" s="62"/>
      <c r="S27" s="37"/>
      <c r="T27" s="37"/>
      <c r="U27" s="37"/>
      <c r="V27" s="37"/>
      <c r="W27" s="37"/>
      <c r="X27" s="37"/>
      <c r="Y27" s="37"/>
      <c r="Z27" s="37"/>
      <c r="AA27" s="37"/>
      <c r="AB27" s="37"/>
      <c r="AC27" s="37"/>
      <c r="AD27" s="37"/>
      <c r="AE27" s="37"/>
    </row>
    <row r="28" s="2" customFormat="1" ht="12" customHeight="1">
      <c r="A28" s="37"/>
      <c r="B28" s="43"/>
      <c r="C28" s="37"/>
      <c r="D28" s="155" t="s">
        <v>37</v>
      </c>
      <c r="E28" s="37"/>
      <c r="F28" s="37"/>
      <c r="G28" s="37"/>
      <c r="H28" s="37"/>
      <c r="I28" s="37"/>
      <c r="J28" s="37"/>
      <c r="K28" s="37"/>
      <c r="L28" s="37"/>
      <c r="M28" s="62"/>
      <c r="S28" s="37"/>
      <c r="T28" s="37"/>
      <c r="U28" s="37"/>
      <c r="V28" s="37"/>
      <c r="W28" s="37"/>
      <c r="X28" s="37"/>
      <c r="Y28" s="37"/>
      <c r="Z28" s="37"/>
      <c r="AA28" s="37"/>
      <c r="AB28" s="37"/>
      <c r="AC28" s="37"/>
      <c r="AD28" s="37"/>
      <c r="AE28" s="37"/>
    </row>
    <row r="29" s="8" customFormat="1" ht="71.25" customHeight="1">
      <c r="A29" s="159"/>
      <c r="B29" s="160"/>
      <c r="C29" s="159"/>
      <c r="D29" s="159"/>
      <c r="E29" s="161" t="s">
        <v>153</v>
      </c>
      <c r="F29" s="161"/>
      <c r="G29" s="161"/>
      <c r="H29" s="161"/>
      <c r="I29" s="159"/>
      <c r="J29" s="159"/>
      <c r="K29" s="159"/>
      <c r="L29" s="159"/>
      <c r="M29" s="162"/>
      <c r="S29" s="159"/>
      <c r="T29" s="159"/>
      <c r="U29" s="159"/>
      <c r="V29" s="159"/>
      <c r="W29" s="159"/>
      <c r="X29" s="159"/>
      <c r="Y29" s="159"/>
      <c r="Z29" s="159"/>
      <c r="AA29" s="159"/>
      <c r="AB29" s="159"/>
      <c r="AC29" s="159"/>
      <c r="AD29" s="159"/>
      <c r="AE29" s="159"/>
    </row>
    <row r="30" s="2" customFormat="1" ht="6.96" customHeight="1">
      <c r="A30" s="37"/>
      <c r="B30" s="43"/>
      <c r="C30" s="37"/>
      <c r="D30" s="37"/>
      <c r="E30" s="37"/>
      <c r="F30" s="37"/>
      <c r="G30" s="37"/>
      <c r="H30" s="37"/>
      <c r="I30" s="37"/>
      <c r="J30" s="37"/>
      <c r="K30" s="37"/>
      <c r="L30" s="37"/>
      <c r="M30" s="62"/>
      <c r="S30" s="37"/>
      <c r="T30" s="37"/>
      <c r="U30" s="37"/>
      <c r="V30" s="37"/>
      <c r="W30" s="37"/>
      <c r="X30" s="37"/>
      <c r="Y30" s="37"/>
      <c r="Z30" s="37"/>
      <c r="AA30" s="37"/>
      <c r="AB30" s="37"/>
      <c r="AC30" s="37"/>
      <c r="AD30" s="37"/>
      <c r="AE30" s="37"/>
    </row>
    <row r="31" s="2" customFormat="1" ht="6.96" customHeight="1">
      <c r="A31" s="37"/>
      <c r="B31" s="43"/>
      <c r="C31" s="37"/>
      <c r="D31" s="163"/>
      <c r="E31" s="163"/>
      <c r="F31" s="163"/>
      <c r="G31" s="163"/>
      <c r="H31" s="163"/>
      <c r="I31" s="163"/>
      <c r="J31" s="163"/>
      <c r="K31" s="163"/>
      <c r="L31" s="163"/>
      <c r="M31" s="62"/>
      <c r="S31" s="37"/>
      <c r="T31" s="37"/>
      <c r="U31" s="37"/>
      <c r="V31" s="37"/>
      <c r="W31" s="37"/>
      <c r="X31" s="37"/>
      <c r="Y31" s="37"/>
      <c r="Z31" s="37"/>
      <c r="AA31" s="37"/>
      <c r="AB31" s="37"/>
      <c r="AC31" s="37"/>
      <c r="AD31" s="37"/>
      <c r="AE31" s="37"/>
    </row>
    <row r="32" s="2" customFormat="1">
      <c r="A32" s="37"/>
      <c r="B32" s="43"/>
      <c r="C32" s="37"/>
      <c r="D32" s="37"/>
      <c r="E32" s="155" t="s">
        <v>154</v>
      </c>
      <c r="F32" s="37"/>
      <c r="G32" s="37"/>
      <c r="H32" s="37"/>
      <c r="I32" s="37"/>
      <c r="J32" s="37"/>
      <c r="K32" s="164">
        <f>I98</f>
        <v>0</v>
      </c>
      <c r="L32" s="37"/>
      <c r="M32" s="62"/>
      <c r="S32" s="37"/>
      <c r="T32" s="37"/>
      <c r="U32" s="37"/>
      <c r="V32" s="37"/>
      <c r="W32" s="37"/>
      <c r="X32" s="37"/>
      <c r="Y32" s="37"/>
      <c r="Z32" s="37"/>
      <c r="AA32" s="37"/>
      <c r="AB32" s="37"/>
      <c r="AC32" s="37"/>
      <c r="AD32" s="37"/>
      <c r="AE32" s="37"/>
    </row>
    <row r="33" s="2" customFormat="1">
      <c r="A33" s="37"/>
      <c r="B33" s="43"/>
      <c r="C33" s="37"/>
      <c r="D33" s="37"/>
      <c r="E33" s="155" t="s">
        <v>155</v>
      </c>
      <c r="F33" s="37"/>
      <c r="G33" s="37"/>
      <c r="H33" s="37"/>
      <c r="I33" s="37"/>
      <c r="J33" s="37"/>
      <c r="K33" s="164">
        <f>J98</f>
        <v>0</v>
      </c>
      <c r="L33" s="37"/>
      <c r="M33" s="62"/>
      <c r="S33" s="37"/>
      <c r="T33" s="37"/>
      <c r="U33" s="37"/>
      <c r="V33" s="37"/>
      <c r="W33" s="37"/>
      <c r="X33" s="37"/>
      <c r="Y33" s="37"/>
      <c r="Z33" s="37"/>
      <c r="AA33" s="37"/>
      <c r="AB33" s="37"/>
      <c r="AC33" s="37"/>
      <c r="AD33" s="37"/>
      <c r="AE33" s="37"/>
    </row>
    <row r="34" s="2" customFormat="1" ht="25.44" customHeight="1">
      <c r="A34" s="37"/>
      <c r="B34" s="43"/>
      <c r="C34" s="37"/>
      <c r="D34" s="165" t="s">
        <v>38</v>
      </c>
      <c r="E34" s="37"/>
      <c r="F34" s="37"/>
      <c r="G34" s="37"/>
      <c r="H34" s="37"/>
      <c r="I34" s="37"/>
      <c r="J34" s="37"/>
      <c r="K34" s="166">
        <f>ROUND(K124, 2)</f>
        <v>0</v>
      </c>
      <c r="L34" s="37"/>
      <c r="M34" s="62"/>
      <c r="S34" s="37"/>
      <c r="T34" s="37"/>
      <c r="U34" s="37"/>
      <c r="V34" s="37"/>
      <c r="W34" s="37"/>
      <c r="X34" s="37"/>
      <c r="Y34" s="37"/>
      <c r="Z34" s="37"/>
      <c r="AA34" s="37"/>
      <c r="AB34" s="37"/>
      <c r="AC34" s="37"/>
      <c r="AD34" s="37"/>
      <c r="AE34" s="37"/>
    </row>
    <row r="35" s="2" customFormat="1" ht="6.96" customHeight="1">
      <c r="A35" s="37"/>
      <c r="B35" s="43"/>
      <c r="C35" s="37"/>
      <c r="D35" s="163"/>
      <c r="E35" s="163"/>
      <c r="F35" s="163"/>
      <c r="G35" s="163"/>
      <c r="H35" s="163"/>
      <c r="I35" s="163"/>
      <c r="J35" s="163"/>
      <c r="K35" s="163"/>
      <c r="L35" s="163"/>
      <c r="M35" s="62"/>
      <c r="S35" s="37"/>
      <c r="T35" s="37"/>
      <c r="U35" s="37"/>
      <c r="V35" s="37"/>
      <c r="W35" s="37"/>
      <c r="X35" s="37"/>
      <c r="Y35" s="37"/>
      <c r="Z35" s="37"/>
      <c r="AA35" s="37"/>
      <c r="AB35" s="37"/>
      <c r="AC35" s="37"/>
      <c r="AD35" s="37"/>
      <c r="AE35" s="37"/>
    </row>
    <row r="36" s="2" customFormat="1" ht="14.4" customHeight="1">
      <c r="A36" s="37"/>
      <c r="B36" s="43"/>
      <c r="C36" s="37"/>
      <c r="D36" s="37"/>
      <c r="E36" s="37"/>
      <c r="F36" s="167" t="s">
        <v>40</v>
      </c>
      <c r="G36" s="37"/>
      <c r="H36" s="37"/>
      <c r="I36" s="167" t="s">
        <v>39</v>
      </c>
      <c r="J36" s="37"/>
      <c r="K36" s="167" t="s">
        <v>41</v>
      </c>
      <c r="L36" s="37"/>
      <c r="M36" s="62"/>
      <c r="S36" s="37"/>
      <c r="T36" s="37"/>
      <c r="U36" s="37"/>
      <c r="V36" s="37"/>
      <c r="W36" s="37"/>
      <c r="X36" s="37"/>
      <c r="Y36" s="37"/>
      <c r="Z36" s="37"/>
      <c r="AA36" s="37"/>
      <c r="AB36" s="37"/>
      <c r="AC36" s="37"/>
      <c r="AD36" s="37"/>
      <c r="AE36" s="37"/>
    </row>
    <row r="37" s="2" customFormat="1" ht="14.4" customHeight="1">
      <c r="A37" s="37"/>
      <c r="B37" s="43"/>
      <c r="C37" s="37"/>
      <c r="D37" s="168" t="s">
        <v>42</v>
      </c>
      <c r="E37" s="155" t="s">
        <v>43</v>
      </c>
      <c r="F37" s="164">
        <f>ROUND((SUM(BE124:BE222)),  2)</f>
        <v>0</v>
      </c>
      <c r="G37" s="37"/>
      <c r="H37" s="37"/>
      <c r="I37" s="169">
        <v>0.20999999999999999</v>
      </c>
      <c r="J37" s="37"/>
      <c r="K37" s="164">
        <f>ROUND(((SUM(BE124:BE222))*I37),  2)</f>
        <v>0</v>
      </c>
      <c r="L37" s="37"/>
      <c r="M37" s="62"/>
      <c r="S37" s="37"/>
      <c r="T37" s="37"/>
      <c r="U37" s="37"/>
      <c r="V37" s="37"/>
      <c r="W37" s="37"/>
      <c r="X37" s="37"/>
      <c r="Y37" s="37"/>
      <c r="Z37" s="37"/>
      <c r="AA37" s="37"/>
      <c r="AB37" s="37"/>
      <c r="AC37" s="37"/>
      <c r="AD37" s="37"/>
      <c r="AE37" s="37"/>
    </row>
    <row r="38" s="2" customFormat="1" ht="14.4" customHeight="1">
      <c r="A38" s="37"/>
      <c r="B38" s="43"/>
      <c r="C38" s="37"/>
      <c r="D38" s="37"/>
      <c r="E38" s="155" t="s">
        <v>44</v>
      </c>
      <c r="F38" s="164">
        <f>ROUND((SUM(BF124:BF222)),  2)</f>
        <v>0</v>
      </c>
      <c r="G38" s="37"/>
      <c r="H38" s="37"/>
      <c r="I38" s="169">
        <v>0.12</v>
      </c>
      <c r="J38" s="37"/>
      <c r="K38" s="164">
        <f>ROUND(((SUM(BF124:BF222))*I38),  2)</f>
        <v>0</v>
      </c>
      <c r="L38" s="37"/>
      <c r="M38" s="62"/>
      <c r="S38" s="37"/>
      <c r="T38" s="37"/>
      <c r="U38" s="37"/>
      <c r="V38" s="37"/>
      <c r="W38" s="37"/>
      <c r="X38" s="37"/>
      <c r="Y38" s="37"/>
      <c r="Z38" s="37"/>
      <c r="AA38" s="37"/>
      <c r="AB38" s="37"/>
      <c r="AC38" s="37"/>
      <c r="AD38" s="37"/>
      <c r="AE38" s="37"/>
    </row>
    <row r="39" hidden="1" s="2" customFormat="1" ht="14.4" customHeight="1">
      <c r="A39" s="37"/>
      <c r="B39" s="43"/>
      <c r="C39" s="37"/>
      <c r="D39" s="37"/>
      <c r="E39" s="155" t="s">
        <v>45</v>
      </c>
      <c r="F39" s="164">
        <f>ROUND((SUM(BG124:BG222)),  2)</f>
        <v>0</v>
      </c>
      <c r="G39" s="37"/>
      <c r="H39" s="37"/>
      <c r="I39" s="169">
        <v>0.20999999999999999</v>
      </c>
      <c r="J39" s="37"/>
      <c r="K39" s="164">
        <f>0</f>
        <v>0</v>
      </c>
      <c r="L39" s="37"/>
      <c r="M39" s="62"/>
      <c r="S39" s="37"/>
      <c r="T39" s="37"/>
      <c r="U39" s="37"/>
      <c r="V39" s="37"/>
      <c r="W39" s="37"/>
      <c r="X39" s="37"/>
      <c r="Y39" s="37"/>
      <c r="Z39" s="37"/>
      <c r="AA39" s="37"/>
      <c r="AB39" s="37"/>
      <c r="AC39" s="37"/>
      <c r="AD39" s="37"/>
      <c r="AE39" s="37"/>
    </row>
    <row r="40" hidden="1" s="2" customFormat="1" ht="14.4" customHeight="1">
      <c r="A40" s="37"/>
      <c r="B40" s="43"/>
      <c r="C40" s="37"/>
      <c r="D40" s="37"/>
      <c r="E40" s="155" t="s">
        <v>46</v>
      </c>
      <c r="F40" s="164">
        <f>ROUND((SUM(BH124:BH222)),  2)</f>
        <v>0</v>
      </c>
      <c r="G40" s="37"/>
      <c r="H40" s="37"/>
      <c r="I40" s="169">
        <v>0.12</v>
      </c>
      <c r="J40" s="37"/>
      <c r="K40" s="164">
        <f>0</f>
        <v>0</v>
      </c>
      <c r="L40" s="37"/>
      <c r="M40" s="62"/>
      <c r="S40" s="37"/>
      <c r="T40" s="37"/>
      <c r="U40" s="37"/>
      <c r="V40" s="37"/>
      <c r="W40" s="37"/>
      <c r="X40" s="37"/>
      <c r="Y40" s="37"/>
      <c r="Z40" s="37"/>
      <c r="AA40" s="37"/>
      <c r="AB40" s="37"/>
      <c r="AC40" s="37"/>
      <c r="AD40" s="37"/>
      <c r="AE40" s="37"/>
    </row>
    <row r="41" hidden="1" s="2" customFormat="1" ht="14.4" customHeight="1">
      <c r="A41" s="37"/>
      <c r="B41" s="43"/>
      <c r="C41" s="37"/>
      <c r="D41" s="37"/>
      <c r="E41" s="155" t="s">
        <v>47</v>
      </c>
      <c r="F41" s="164">
        <f>ROUND((SUM(BI124:BI222)),  2)</f>
        <v>0</v>
      </c>
      <c r="G41" s="37"/>
      <c r="H41" s="37"/>
      <c r="I41" s="169">
        <v>0</v>
      </c>
      <c r="J41" s="37"/>
      <c r="K41" s="164">
        <f>0</f>
        <v>0</v>
      </c>
      <c r="L41" s="37"/>
      <c r="M41" s="62"/>
      <c r="S41" s="37"/>
      <c r="T41" s="37"/>
      <c r="U41" s="37"/>
      <c r="V41" s="37"/>
      <c r="W41" s="37"/>
      <c r="X41" s="37"/>
      <c r="Y41" s="37"/>
      <c r="Z41" s="37"/>
      <c r="AA41" s="37"/>
      <c r="AB41" s="37"/>
      <c r="AC41" s="37"/>
      <c r="AD41" s="37"/>
      <c r="AE41" s="37"/>
    </row>
    <row r="42" s="2" customFormat="1" ht="6.96" customHeight="1">
      <c r="A42" s="37"/>
      <c r="B42" s="43"/>
      <c r="C42" s="37"/>
      <c r="D42" s="37"/>
      <c r="E42" s="37"/>
      <c r="F42" s="37"/>
      <c r="G42" s="37"/>
      <c r="H42" s="37"/>
      <c r="I42" s="37"/>
      <c r="J42" s="37"/>
      <c r="K42" s="37"/>
      <c r="L42" s="37"/>
      <c r="M42" s="62"/>
      <c r="S42" s="37"/>
      <c r="T42" s="37"/>
      <c r="U42" s="37"/>
      <c r="V42" s="37"/>
      <c r="W42" s="37"/>
      <c r="X42" s="37"/>
      <c r="Y42" s="37"/>
      <c r="Z42" s="37"/>
      <c r="AA42" s="37"/>
      <c r="AB42" s="37"/>
      <c r="AC42" s="37"/>
      <c r="AD42" s="37"/>
      <c r="AE42" s="37"/>
    </row>
    <row r="43" s="2" customFormat="1" ht="25.44" customHeight="1">
      <c r="A43" s="37"/>
      <c r="B43" s="43"/>
      <c r="C43" s="170"/>
      <c r="D43" s="171" t="s">
        <v>48</v>
      </c>
      <c r="E43" s="172"/>
      <c r="F43" s="172"/>
      <c r="G43" s="173" t="s">
        <v>49</v>
      </c>
      <c r="H43" s="174" t="s">
        <v>50</v>
      </c>
      <c r="I43" s="172"/>
      <c r="J43" s="172"/>
      <c r="K43" s="175">
        <f>SUM(K34:K41)</f>
        <v>0</v>
      </c>
      <c r="L43" s="176"/>
      <c r="M43" s="62"/>
      <c r="S43" s="37"/>
      <c r="T43" s="37"/>
      <c r="U43" s="37"/>
      <c r="V43" s="37"/>
      <c r="W43" s="37"/>
      <c r="X43" s="37"/>
      <c r="Y43" s="37"/>
      <c r="Z43" s="37"/>
      <c r="AA43" s="37"/>
      <c r="AB43" s="37"/>
      <c r="AC43" s="37"/>
      <c r="AD43" s="37"/>
      <c r="AE43" s="37"/>
    </row>
    <row r="44" s="2" customFormat="1" ht="14.4" customHeight="1">
      <c r="A44" s="37"/>
      <c r="B44" s="43"/>
      <c r="C44" s="37"/>
      <c r="D44" s="37"/>
      <c r="E44" s="37"/>
      <c r="F44" s="37"/>
      <c r="G44" s="37"/>
      <c r="H44" s="37"/>
      <c r="I44" s="37"/>
      <c r="J44" s="37"/>
      <c r="K44" s="37"/>
      <c r="L44" s="37"/>
      <c r="M44" s="62"/>
      <c r="S44" s="37"/>
      <c r="T44" s="37"/>
      <c r="U44" s="37"/>
      <c r="V44" s="37"/>
      <c r="W44" s="37"/>
      <c r="X44" s="37"/>
      <c r="Y44" s="37"/>
      <c r="Z44" s="37"/>
      <c r="AA44" s="37"/>
      <c r="AB44" s="37"/>
      <c r="AC44" s="37"/>
      <c r="AD44" s="37"/>
      <c r="AE44" s="37"/>
    </row>
    <row r="45" s="1" customFormat="1" ht="14.4" customHeight="1">
      <c r="B45" s="19"/>
      <c r="M45" s="19"/>
    </row>
    <row r="46" s="1" customFormat="1" ht="14.4" customHeight="1">
      <c r="B46" s="19"/>
      <c r="M46" s="19"/>
    </row>
    <row r="47" s="1" customFormat="1" ht="14.4" customHeight="1">
      <c r="B47" s="19"/>
      <c r="M47" s="19"/>
    </row>
    <row r="48" s="1" customFormat="1" ht="14.4" customHeight="1">
      <c r="B48" s="19"/>
      <c r="M48" s="19"/>
    </row>
    <row r="49" s="1" customFormat="1" ht="14.4" customHeight="1">
      <c r="B49" s="19"/>
      <c r="M49" s="19"/>
    </row>
    <row r="50" s="2" customFormat="1" ht="14.4" customHeight="1">
      <c r="B50" s="62"/>
      <c r="D50" s="177" t="s">
        <v>51</v>
      </c>
      <c r="E50" s="178"/>
      <c r="F50" s="178"/>
      <c r="G50" s="177" t="s">
        <v>52</v>
      </c>
      <c r="H50" s="178"/>
      <c r="I50" s="178"/>
      <c r="J50" s="178"/>
      <c r="K50" s="178"/>
      <c r="L50" s="178"/>
      <c r="M50" s="62"/>
    </row>
    <row r="51">
      <c r="B51" s="19"/>
      <c r="M51" s="19"/>
    </row>
    <row r="52">
      <c r="B52" s="19"/>
      <c r="M52" s="19"/>
    </row>
    <row r="53">
      <c r="B53" s="19"/>
      <c r="M53" s="19"/>
    </row>
    <row r="54">
      <c r="B54" s="19"/>
      <c r="M54" s="19"/>
    </row>
    <row r="55">
      <c r="B55" s="19"/>
      <c r="M55" s="19"/>
    </row>
    <row r="56">
      <c r="B56" s="19"/>
      <c r="M56" s="19"/>
    </row>
    <row r="57">
      <c r="B57" s="19"/>
      <c r="M57" s="19"/>
    </row>
    <row r="58">
      <c r="B58" s="19"/>
      <c r="M58" s="19"/>
    </row>
    <row r="59">
      <c r="B59" s="19"/>
      <c r="M59" s="19"/>
    </row>
    <row r="60">
      <c r="B60" s="19"/>
      <c r="M60" s="19"/>
    </row>
    <row r="61" s="2" customFormat="1">
      <c r="A61" s="37"/>
      <c r="B61" s="43"/>
      <c r="C61" s="37"/>
      <c r="D61" s="179" t="s">
        <v>53</v>
      </c>
      <c r="E61" s="180"/>
      <c r="F61" s="181" t="s">
        <v>54</v>
      </c>
      <c r="G61" s="179" t="s">
        <v>53</v>
      </c>
      <c r="H61" s="180"/>
      <c r="I61" s="180"/>
      <c r="J61" s="182" t="s">
        <v>54</v>
      </c>
      <c r="K61" s="180"/>
      <c r="L61" s="180"/>
      <c r="M61" s="62"/>
      <c r="S61" s="37"/>
      <c r="T61" s="37"/>
      <c r="U61" s="37"/>
      <c r="V61" s="37"/>
      <c r="W61" s="37"/>
      <c r="X61" s="37"/>
      <c r="Y61" s="37"/>
      <c r="Z61" s="37"/>
      <c r="AA61" s="37"/>
      <c r="AB61" s="37"/>
      <c r="AC61" s="37"/>
      <c r="AD61" s="37"/>
      <c r="AE61" s="37"/>
    </row>
    <row r="62">
      <c r="B62" s="19"/>
      <c r="M62" s="19"/>
    </row>
    <row r="63">
      <c r="B63" s="19"/>
      <c r="M63" s="19"/>
    </row>
    <row r="64">
      <c r="B64" s="19"/>
      <c r="M64" s="19"/>
    </row>
    <row r="65" s="2" customFormat="1">
      <c r="A65" s="37"/>
      <c r="B65" s="43"/>
      <c r="C65" s="37"/>
      <c r="D65" s="177" t="s">
        <v>55</v>
      </c>
      <c r="E65" s="183"/>
      <c r="F65" s="183"/>
      <c r="G65" s="177" t="s">
        <v>56</v>
      </c>
      <c r="H65" s="183"/>
      <c r="I65" s="183"/>
      <c r="J65" s="183"/>
      <c r="K65" s="183"/>
      <c r="L65" s="183"/>
      <c r="M65" s="62"/>
      <c r="S65" s="37"/>
      <c r="T65" s="37"/>
      <c r="U65" s="37"/>
      <c r="V65" s="37"/>
      <c r="W65" s="37"/>
      <c r="X65" s="37"/>
      <c r="Y65" s="37"/>
      <c r="Z65" s="37"/>
      <c r="AA65" s="37"/>
      <c r="AB65" s="37"/>
      <c r="AC65" s="37"/>
      <c r="AD65" s="37"/>
      <c r="AE65" s="37"/>
    </row>
    <row r="66">
      <c r="B66" s="19"/>
      <c r="M66" s="19"/>
    </row>
    <row r="67">
      <c r="B67" s="19"/>
      <c r="M67" s="19"/>
    </row>
    <row r="68">
      <c r="B68" s="19"/>
      <c r="M68" s="19"/>
    </row>
    <row r="69">
      <c r="B69" s="19"/>
      <c r="M69" s="19"/>
    </row>
    <row r="70">
      <c r="B70" s="19"/>
      <c r="M70" s="19"/>
    </row>
    <row r="71">
      <c r="B71" s="19"/>
      <c r="M71" s="19"/>
    </row>
    <row r="72">
      <c r="B72" s="19"/>
      <c r="M72" s="19"/>
    </row>
    <row r="73">
      <c r="B73" s="19"/>
      <c r="M73" s="19"/>
    </row>
    <row r="74">
      <c r="B74" s="19"/>
      <c r="M74" s="19"/>
    </row>
    <row r="75">
      <c r="B75" s="19"/>
      <c r="M75" s="19"/>
    </row>
    <row r="76" s="2" customFormat="1">
      <c r="A76" s="37"/>
      <c r="B76" s="43"/>
      <c r="C76" s="37"/>
      <c r="D76" s="179" t="s">
        <v>53</v>
      </c>
      <c r="E76" s="180"/>
      <c r="F76" s="181" t="s">
        <v>54</v>
      </c>
      <c r="G76" s="179" t="s">
        <v>53</v>
      </c>
      <c r="H76" s="180"/>
      <c r="I76" s="180"/>
      <c r="J76" s="182" t="s">
        <v>54</v>
      </c>
      <c r="K76" s="180"/>
      <c r="L76" s="180"/>
      <c r="M76" s="62"/>
      <c r="S76" s="37"/>
      <c r="T76" s="37"/>
      <c r="U76" s="37"/>
      <c r="V76" s="37"/>
      <c r="W76" s="37"/>
      <c r="X76" s="37"/>
      <c r="Y76" s="37"/>
      <c r="Z76" s="37"/>
      <c r="AA76" s="37"/>
      <c r="AB76" s="37"/>
      <c r="AC76" s="37"/>
      <c r="AD76" s="37"/>
      <c r="AE76" s="37"/>
    </row>
    <row r="77" s="2" customFormat="1" ht="14.4" customHeight="1">
      <c r="A77" s="37"/>
      <c r="B77" s="184"/>
      <c r="C77" s="185"/>
      <c r="D77" s="185"/>
      <c r="E77" s="185"/>
      <c r="F77" s="185"/>
      <c r="G77" s="185"/>
      <c r="H77" s="185"/>
      <c r="I77" s="185"/>
      <c r="J77" s="185"/>
      <c r="K77" s="185"/>
      <c r="L77" s="185"/>
      <c r="M77" s="62"/>
      <c r="S77" s="37"/>
      <c r="T77" s="37"/>
      <c r="U77" s="37"/>
      <c r="V77" s="37"/>
      <c r="W77" s="37"/>
      <c r="X77" s="37"/>
      <c r="Y77" s="37"/>
      <c r="Z77" s="37"/>
      <c r="AA77" s="37"/>
      <c r="AB77" s="37"/>
      <c r="AC77" s="37"/>
      <c r="AD77" s="37"/>
      <c r="AE77" s="37"/>
    </row>
    <row r="81" s="2" customFormat="1" ht="6.96" customHeight="1">
      <c r="A81" s="37"/>
      <c r="B81" s="186"/>
      <c r="C81" s="187"/>
      <c r="D81" s="187"/>
      <c r="E81" s="187"/>
      <c r="F81" s="187"/>
      <c r="G81" s="187"/>
      <c r="H81" s="187"/>
      <c r="I81" s="187"/>
      <c r="J81" s="187"/>
      <c r="K81" s="187"/>
      <c r="L81" s="187"/>
      <c r="M81" s="62"/>
      <c r="S81" s="37"/>
      <c r="T81" s="37"/>
      <c r="U81" s="37"/>
      <c r="V81" s="37"/>
      <c r="W81" s="37"/>
      <c r="X81" s="37"/>
      <c r="Y81" s="37"/>
      <c r="Z81" s="37"/>
      <c r="AA81" s="37"/>
      <c r="AB81" s="37"/>
      <c r="AC81" s="37"/>
      <c r="AD81" s="37"/>
      <c r="AE81" s="37"/>
    </row>
    <row r="82" s="2" customFormat="1" ht="24.96" customHeight="1">
      <c r="A82" s="37"/>
      <c r="B82" s="38"/>
      <c r="C82" s="22" t="s">
        <v>156</v>
      </c>
      <c r="D82" s="39"/>
      <c r="E82" s="39"/>
      <c r="F82" s="39"/>
      <c r="G82" s="39"/>
      <c r="H82" s="39"/>
      <c r="I82" s="39"/>
      <c r="J82" s="39"/>
      <c r="K82" s="39"/>
      <c r="L82" s="39"/>
      <c r="M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39"/>
      <c r="J83" s="39"/>
      <c r="K83" s="39"/>
      <c r="L83" s="39"/>
      <c r="M83" s="62"/>
      <c r="S83" s="37"/>
      <c r="T83" s="37"/>
      <c r="U83" s="37"/>
      <c r="V83" s="37"/>
      <c r="W83" s="37"/>
      <c r="X83" s="37"/>
      <c r="Y83" s="37"/>
      <c r="Z83" s="37"/>
      <c r="AA83" s="37"/>
      <c r="AB83" s="37"/>
      <c r="AC83" s="37"/>
      <c r="AD83" s="37"/>
      <c r="AE83" s="37"/>
    </row>
    <row r="84" s="2" customFormat="1" ht="12" customHeight="1">
      <c r="A84" s="37"/>
      <c r="B84" s="38"/>
      <c r="C84" s="31" t="s">
        <v>17</v>
      </c>
      <c r="D84" s="39"/>
      <c r="E84" s="39"/>
      <c r="F84" s="39"/>
      <c r="G84" s="39"/>
      <c r="H84" s="39"/>
      <c r="I84" s="39"/>
      <c r="J84" s="39"/>
      <c r="K84" s="39"/>
      <c r="L84" s="39"/>
      <c r="M84" s="62"/>
      <c r="S84" s="37"/>
      <c r="T84" s="37"/>
      <c r="U84" s="37"/>
      <c r="V84" s="37"/>
      <c r="W84" s="37"/>
      <c r="X84" s="37"/>
      <c r="Y84" s="37"/>
      <c r="Z84" s="37"/>
      <c r="AA84" s="37"/>
      <c r="AB84" s="37"/>
      <c r="AC84" s="37"/>
      <c r="AD84" s="37"/>
      <c r="AE84" s="37"/>
    </row>
    <row r="85" s="2" customFormat="1" ht="26.25" customHeight="1">
      <c r="A85" s="37"/>
      <c r="B85" s="38"/>
      <c r="C85" s="39"/>
      <c r="D85" s="39"/>
      <c r="E85" s="188" t="str">
        <f>E7</f>
        <v>MŠ Sluníčko - projekt úpravy zahrady pro děti s poruchou autistického spektra</v>
      </c>
      <c r="F85" s="31"/>
      <c r="G85" s="31"/>
      <c r="H85" s="31"/>
      <c r="I85" s="39"/>
      <c r="J85" s="39"/>
      <c r="K85" s="39"/>
      <c r="L85" s="39"/>
      <c r="M85" s="62"/>
      <c r="S85" s="37"/>
      <c r="T85" s="37"/>
      <c r="U85" s="37"/>
      <c r="V85" s="37"/>
      <c r="W85" s="37"/>
      <c r="X85" s="37"/>
      <c r="Y85" s="37"/>
      <c r="Z85" s="37"/>
      <c r="AA85" s="37"/>
      <c r="AB85" s="37"/>
      <c r="AC85" s="37"/>
      <c r="AD85" s="37"/>
      <c r="AE85" s="37"/>
    </row>
    <row r="86" s="1" customFormat="1" ht="12" customHeight="1">
      <c r="B86" s="20"/>
      <c r="C86" s="31" t="s">
        <v>151</v>
      </c>
      <c r="D86" s="21"/>
      <c r="E86" s="21"/>
      <c r="F86" s="21"/>
      <c r="G86" s="21"/>
      <c r="H86" s="21"/>
      <c r="I86" s="21"/>
      <c r="J86" s="21"/>
      <c r="K86" s="21"/>
      <c r="L86" s="21"/>
      <c r="M86" s="19"/>
    </row>
    <row r="87" s="2" customFormat="1" ht="16.5" customHeight="1">
      <c r="A87" s="37"/>
      <c r="B87" s="38"/>
      <c r="C87" s="39"/>
      <c r="D87" s="39"/>
      <c r="E87" s="188" t="s">
        <v>894</v>
      </c>
      <c r="F87" s="39"/>
      <c r="G87" s="39"/>
      <c r="H87" s="39"/>
      <c r="I87" s="39"/>
      <c r="J87" s="39"/>
      <c r="K87" s="39"/>
      <c r="L87" s="39"/>
      <c r="M87" s="62"/>
      <c r="S87" s="37"/>
      <c r="T87" s="37"/>
      <c r="U87" s="37"/>
      <c r="V87" s="37"/>
      <c r="W87" s="37"/>
      <c r="X87" s="37"/>
      <c r="Y87" s="37"/>
      <c r="Z87" s="37"/>
      <c r="AA87" s="37"/>
      <c r="AB87" s="37"/>
      <c r="AC87" s="37"/>
      <c r="AD87" s="37"/>
      <c r="AE87" s="37"/>
    </row>
    <row r="88" s="2" customFormat="1" ht="12" customHeight="1">
      <c r="A88" s="37"/>
      <c r="B88" s="38"/>
      <c r="C88" s="31" t="s">
        <v>441</v>
      </c>
      <c r="D88" s="39"/>
      <c r="E88" s="39"/>
      <c r="F88" s="39"/>
      <c r="G88" s="39"/>
      <c r="H88" s="39"/>
      <c r="I88" s="39"/>
      <c r="J88" s="39"/>
      <c r="K88" s="39"/>
      <c r="L88" s="39"/>
      <c r="M88" s="62"/>
      <c r="S88" s="37"/>
      <c r="T88" s="37"/>
      <c r="U88" s="37"/>
      <c r="V88" s="37"/>
      <c r="W88" s="37"/>
      <c r="X88" s="37"/>
      <c r="Y88" s="37"/>
      <c r="Z88" s="37"/>
      <c r="AA88" s="37"/>
      <c r="AB88" s="37"/>
      <c r="AC88" s="37"/>
      <c r="AD88" s="37"/>
      <c r="AE88" s="37"/>
    </row>
    <row r="89" s="2" customFormat="1" ht="16.5" customHeight="1">
      <c r="A89" s="37"/>
      <c r="B89" s="38"/>
      <c r="C89" s="39"/>
      <c r="D89" s="39"/>
      <c r="E89" s="75" t="str">
        <f>E11</f>
        <v>16.07, 16.08 - Výsadba dřevin</v>
      </c>
      <c r="F89" s="39"/>
      <c r="G89" s="39"/>
      <c r="H89" s="39"/>
      <c r="I89" s="39"/>
      <c r="J89" s="39"/>
      <c r="K89" s="39"/>
      <c r="L89" s="39"/>
      <c r="M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39"/>
      <c r="J90" s="39"/>
      <c r="K90" s="39"/>
      <c r="L90" s="39"/>
      <c r="M90" s="62"/>
      <c r="S90" s="37"/>
      <c r="T90" s="37"/>
      <c r="U90" s="37"/>
      <c r="V90" s="37"/>
      <c r="W90" s="37"/>
      <c r="X90" s="37"/>
      <c r="Y90" s="37"/>
      <c r="Z90" s="37"/>
      <c r="AA90" s="37"/>
      <c r="AB90" s="37"/>
      <c r="AC90" s="37"/>
      <c r="AD90" s="37"/>
      <c r="AE90" s="37"/>
    </row>
    <row r="91" s="2" customFormat="1" ht="12" customHeight="1">
      <c r="A91" s="37"/>
      <c r="B91" s="38"/>
      <c r="C91" s="31" t="s">
        <v>21</v>
      </c>
      <c r="D91" s="39"/>
      <c r="E91" s="39"/>
      <c r="F91" s="26" t="str">
        <f>F14</f>
        <v>Roudnice nad Labem</v>
      </c>
      <c r="G91" s="39"/>
      <c r="H91" s="39"/>
      <c r="I91" s="31" t="s">
        <v>23</v>
      </c>
      <c r="J91" s="78" t="str">
        <f>IF(J14="","",J14)</f>
        <v>28. 8. 2024</v>
      </c>
      <c r="K91" s="39"/>
      <c r="L91" s="39"/>
      <c r="M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39"/>
      <c r="J92" s="39"/>
      <c r="K92" s="39"/>
      <c r="L92" s="39"/>
      <c r="M92" s="62"/>
      <c r="S92" s="37"/>
      <c r="T92" s="37"/>
      <c r="U92" s="37"/>
      <c r="V92" s="37"/>
      <c r="W92" s="37"/>
      <c r="X92" s="37"/>
      <c r="Y92" s="37"/>
      <c r="Z92" s="37"/>
      <c r="AA92" s="37"/>
      <c r="AB92" s="37"/>
      <c r="AC92" s="37"/>
      <c r="AD92" s="37"/>
      <c r="AE92" s="37"/>
    </row>
    <row r="93" s="2" customFormat="1" ht="25.65" customHeight="1">
      <c r="A93" s="37"/>
      <c r="B93" s="38"/>
      <c r="C93" s="31" t="s">
        <v>25</v>
      </c>
      <c r="D93" s="39"/>
      <c r="E93" s="39"/>
      <c r="F93" s="26" t="str">
        <f>E17</f>
        <v>MŠ Sluníčko</v>
      </c>
      <c r="G93" s="39"/>
      <c r="H93" s="39"/>
      <c r="I93" s="31" t="s">
        <v>32</v>
      </c>
      <c r="J93" s="35" t="str">
        <f>E23</f>
        <v>Ing. Tomáš Prinz, DiS.</v>
      </c>
      <c r="K93" s="39"/>
      <c r="L93" s="39"/>
      <c r="M93" s="62"/>
      <c r="S93" s="37"/>
      <c r="T93" s="37"/>
      <c r="U93" s="37"/>
      <c r="V93" s="37"/>
      <c r="W93" s="37"/>
      <c r="X93" s="37"/>
      <c r="Y93" s="37"/>
      <c r="Z93" s="37"/>
      <c r="AA93" s="37"/>
      <c r="AB93" s="37"/>
      <c r="AC93" s="37"/>
      <c r="AD93" s="37"/>
      <c r="AE93" s="37"/>
    </row>
    <row r="94" s="2" customFormat="1" ht="15.15" customHeight="1">
      <c r="A94" s="37"/>
      <c r="B94" s="38"/>
      <c r="C94" s="31" t="s">
        <v>30</v>
      </c>
      <c r="D94" s="39"/>
      <c r="E94" s="39"/>
      <c r="F94" s="26" t="str">
        <f>IF(E20="","",E20)</f>
        <v>Vyplň údaj</v>
      </c>
      <c r="G94" s="39"/>
      <c r="H94" s="39"/>
      <c r="I94" s="31" t="s">
        <v>35</v>
      </c>
      <c r="J94" s="35" t="str">
        <f>E26</f>
        <v xml:space="preserve"> </v>
      </c>
      <c r="K94" s="39"/>
      <c r="L94" s="39"/>
      <c r="M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39"/>
      <c r="J95" s="39"/>
      <c r="K95" s="39"/>
      <c r="L95" s="39"/>
      <c r="M95" s="62"/>
      <c r="S95" s="37"/>
      <c r="T95" s="37"/>
      <c r="U95" s="37"/>
      <c r="V95" s="37"/>
      <c r="W95" s="37"/>
      <c r="X95" s="37"/>
      <c r="Y95" s="37"/>
      <c r="Z95" s="37"/>
      <c r="AA95" s="37"/>
      <c r="AB95" s="37"/>
      <c r="AC95" s="37"/>
      <c r="AD95" s="37"/>
      <c r="AE95" s="37"/>
    </row>
    <row r="96" s="2" customFormat="1" ht="29.28" customHeight="1">
      <c r="A96" s="37"/>
      <c r="B96" s="38"/>
      <c r="C96" s="189" t="s">
        <v>157</v>
      </c>
      <c r="D96" s="190"/>
      <c r="E96" s="190"/>
      <c r="F96" s="190"/>
      <c r="G96" s="190"/>
      <c r="H96" s="190"/>
      <c r="I96" s="191" t="s">
        <v>158</v>
      </c>
      <c r="J96" s="191" t="s">
        <v>159</v>
      </c>
      <c r="K96" s="191" t="s">
        <v>160</v>
      </c>
      <c r="L96" s="190"/>
      <c r="M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39"/>
      <c r="J97" s="39"/>
      <c r="K97" s="39"/>
      <c r="L97" s="39"/>
      <c r="M97" s="62"/>
      <c r="S97" s="37"/>
      <c r="T97" s="37"/>
      <c r="U97" s="37"/>
      <c r="V97" s="37"/>
      <c r="W97" s="37"/>
      <c r="X97" s="37"/>
      <c r="Y97" s="37"/>
      <c r="Z97" s="37"/>
      <c r="AA97" s="37"/>
      <c r="AB97" s="37"/>
      <c r="AC97" s="37"/>
      <c r="AD97" s="37"/>
      <c r="AE97" s="37"/>
    </row>
    <row r="98" s="2" customFormat="1" ht="22.8" customHeight="1">
      <c r="A98" s="37"/>
      <c r="B98" s="38"/>
      <c r="C98" s="192" t="s">
        <v>161</v>
      </c>
      <c r="D98" s="39"/>
      <c r="E98" s="39"/>
      <c r="F98" s="39"/>
      <c r="G98" s="39"/>
      <c r="H98" s="39"/>
      <c r="I98" s="109">
        <f>Q124</f>
        <v>0</v>
      </c>
      <c r="J98" s="109">
        <f>R124</f>
        <v>0</v>
      </c>
      <c r="K98" s="109">
        <f>K124</f>
        <v>0</v>
      </c>
      <c r="L98" s="39"/>
      <c r="M98" s="62"/>
      <c r="S98" s="37"/>
      <c r="T98" s="37"/>
      <c r="U98" s="37"/>
      <c r="V98" s="37"/>
      <c r="W98" s="37"/>
      <c r="X98" s="37"/>
      <c r="Y98" s="37"/>
      <c r="Z98" s="37"/>
      <c r="AA98" s="37"/>
      <c r="AB98" s="37"/>
      <c r="AC98" s="37"/>
      <c r="AD98" s="37"/>
      <c r="AE98" s="37"/>
      <c r="AU98" s="16" t="s">
        <v>162</v>
      </c>
    </row>
    <row r="99" s="9" customFormat="1" ht="24.96" customHeight="1">
      <c r="A99" s="9"/>
      <c r="B99" s="193"/>
      <c r="C99" s="194"/>
      <c r="D99" s="195" t="s">
        <v>163</v>
      </c>
      <c r="E99" s="196"/>
      <c r="F99" s="196"/>
      <c r="G99" s="196"/>
      <c r="H99" s="196"/>
      <c r="I99" s="197">
        <f>Q125</f>
        <v>0</v>
      </c>
      <c r="J99" s="197">
        <f>R125</f>
        <v>0</v>
      </c>
      <c r="K99" s="197">
        <f>K125</f>
        <v>0</v>
      </c>
      <c r="L99" s="194"/>
      <c r="M99" s="198"/>
      <c r="S99" s="9"/>
      <c r="T99" s="9"/>
      <c r="U99" s="9"/>
      <c r="V99" s="9"/>
      <c r="W99" s="9"/>
      <c r="X99" s="9"/>
      <c r="Y99" s="9"/>
      <c r="Z99" s="9"/>
      <c r="AA99" s="9"/>
      <c r="AB99" s="9"/>
      <c r="AC99" s="9"/>
      <c r="AD99" s="9"/>
      <c r="AE99" s="9"/>
    </row>
    <row r="100" s="10" customFormat="1" ht="19.92" customHeight="1">
      <c r="A100" s="10"/>
      <c r="B100" s="199"/>
      <c r="C100" s="135"/>
      <c r="D100" s="200" t="s">
        <v>164</v>
      </c>
      <c r="E100" s="201"/>
      <c r="F100" s="201"/>
      <c r="G100" s="201"/>
      <c r="H100" s="201"/>
      <c r="I100" s="202">
        <f>Q126</f>
        <v>0</v>
      </c>
      <c r="J100" s="202">
        <f>R126</f>
        <v>0</v>
      </c>
      <c r="K100" s="202">
        <f>K126</f>
        <v>0</v>
      </c>
      <c r="L100" s="135"/>
      <c r="M100" s="203"/>
      <c r="S100" s="10"/>
      <c r="T100" s="10"/>
      <c r="U100" s="10"/>
      <c r="V100" s="10"/>
      <c r="W100" s="10"/>
      <c r="X100" s="10"/>
      <c r="Y100" s="10"/>
      <c r="Z100" s="10"/>
      <c r="AA100" s="10"/>
      <c r="AB100" s="10"/>
      <c r="AC100" s="10"/>
      <c r="AD100" s="10"/>
      <c r="AE100" s="10"/>
    </row>
    <row r="101" s="10" customFormat="1" ht="19.92" customHeight="1">
      <c r="A101" s="10"/>
      <c r="B101" s="199"/>
      <c r="C101" s="135"/>
      <c r="D101" s="200" t="s">
        <v>167</v>
      </c>
      <c r="E101" s="201"/>
      <c r="F101" s="201"/>
      <c r="G101" s="201"/>
      <c r="H101" s="201"/>
      <c r="I101" s="202">
        <f>Q209</f>
        <v>0</v>
      </c>
      <c r="J101" s="202">
        <f>R209</f>
        <v>0</v>
      </c>
      <c r="K101" s="202">
        <f>K209</f>
        <v>0</v>
      </c>
      <c r="L101" s="135"/>
      <c r="M101" s="203"/>
      <c r="S101" s="10"/>
      <c r="T101" s="10"/>
      <c r="U101" s="10"/>
      <c r="V101" s="10"/>
      <c r="W101" s="10"/>
      <c r="X101" s="10"/>
      <c r="Y101" s="10"/>
      <c r="Z101" s="10"/>
      <c r="AA101" s="10"/>
      <c r="AB101" s="10"/>
      <c r="AC101" s="10"/>
      <c r="AD101" s="10"/>
      <c r="AE101" s="10"/>
    </row>
    <row r="102" s="9" customFormat="1" ht="24.96" customHeight="1">
      <c r="A102" s="9"/>
      <c r="B102" s="193"/>
      <c r="C102" s="194"/>
      <c r="D102" s="195" t="s">
        <v>939</v>
      </c>
      <c r="E102" s="196"/>
      <c r="F102" s="196"/>
      <c r="G102" s="196"/>
      <c r="H102" s="196"/>
      <c r="I102" s="197">
        <f>Q212</f>
        <v>0</v>
      </c>
      <c r="J102" s="197">
        <f>R212</f>
        <v>0</v>
      </c>
      <c r="K102" s="197">
        <f>K212</f>
        <v>0</v>
      </c>
      <c r="L102" s="194"/>
      <c r="M102" s="198"/>
      <c r="S102" s="9"/>
      <c r="T102" s="9"/>
      <c r="U102" s="9"/>
      <c r="V102" s="9"/>
      <c r="W102" s="9"/>
      <c r="X102" s="9"/>
      <c r="Y102" s="9"/>
      <c r="Z102" s="9"/>
      <c r="AA102" s="9"/>
      <c r="AB102" s="9"/>
      <c r="AC102" s="9"/>
      <c r="AD102" s="9"/>
      <c r="AE102" s="9"/>
    </row>
    <row r="103" s="2" customFormat="1" ht="21.84" customHeight="1">
      <c r="A103" s="37"/>
      <c r="B103" s="38"/>
      <c r="C103" s="39"/>
      <c r="D103" s="39"/>
      <c r="E103" s="39"/>
      <c r="F103" s="39"/>
      <c r="G103" s="39"/>
      <c r="H103" s="39"/>
      <c r="I103" s="39"/>
      <c r="J103" s="39"/>
      <c r="K103" s="39"/>
      <c r="L103" s="39"/>
      <c r="M103" s="62"/>
      <c r="S103" s="37"/>
      <c r="T103" s="37"/>
      <c r="U103" s="37"/>
      <c r="V103" s="37"/>
      <c r="W103" s="37"/>
      <c r="X103" s="37"/>
      <c r="Y103" s="37"/>
      <c r="Z103" s="37"/>
      <c r="AA103" s="37"/>
      <c r="AB103" s="37"/>
      <c r="AC103" s="37"/>
      <c r="AD103" s="37"/>
      <c r="AE103" s="37"/>
    </row>
    <row r="104" s="2" customFormat="1" ht="6.96" customHeight="1">
      <c r="A104" s="37"/>
      <c r="B104" s="65"/>
      <c r="C104" s="66"/>
      <c r="D104" s="66"/>
      <c r="E104" s="66"/>
      <c r="F104" s="66"/>
      <c r="G104" s="66"/>
      <c r="H104" s="66"/>
      <c r="I104" s="66"/>
      <c r="J104" s="66"/>
      <c r="K104" s="66"/>
      <c r="L104" s="66"/>
      <c r="M104" s="62"/>
      <c r="S104" s="37"/>
      <c r="T104" s="37"/>
      <c r="U104" s="37"/>
      <c r="V104" s="37"/>
      <c r="W104" s="37"/>
      <c r="X104" s="37"/>
      <c r="Y104" s="37"/>
      <c r="Z104" s="37"/>
      <c r="AA104" s="37"/>
      <c r="AB104" s="37"/>
      <c r="AC104" s="37"/>
      <c r="AD104" s="37"/>
      <c r="AE104" s="37"/>
    </row>
    <row r="108" s="2" customFormat="1" ht="6.96" customHeight="1">
      <c r="A108" s="37"/>
      <c r="B108" s="67"/>
      <c r="C108" s="68"/>
      <c r="D108" s="68"/>
      <c r="E108" s="68"/>
      <c r="F108" s="68"/>
      <c r="G108" s="68"/>
      <c r="H108" s="68"/>
      <c r="I108" s="68"/>
      <c r="J108" s="68"/>
      <c r="K108" s="68"/>
      <c r="L108" s="68"/>
      <c r="M108" s="62"/>
      <c r="S108" s="37"/>
      <c r="T108" s="37"/>
      <c r="U108" s="37"/>
      <c r="V108" s="37"/>
      <c r="W108" s="37"/>
      <c r="X108" s="37"/>
      <c r="Y108" s="37"/>
      <c r="Z108" s="37"/>
      <c r="AA108" s="37"/>
      <c r="AB108" s="37"/>
      <c r="AC108" s="37"/>
      <c r="AD108" s="37"/>
      <c r="AE108" s="37"/>
    </row>
    <row r="109" s="2" customFormat="1" ht="24.96" customHeight="1">
      <c r="A109" s="37"/>
      <c r="B109" s="38"/>
      <c r="C109" s="22" t="s">
        <v>173</v>
      </c>
      <c r="D109" s="39"/>
      <c r="E109" s="39"/>
      <c r="F109" s="39"/>
      <c r="G109" s="39"/>
      <c r="H109" s="39"/>
      <c r="I109" s="39"/>
      <c r="J109" s="39"/>
      <c r="K109" s="39"/>
      <c r="L109" s="39"/>
      <c r="M109" s="62"/>
      <c r="S109" s="37"/>
      <c r="T109" s="37"/>
      <c r="U109" s="37"/>
      <c r="V109" s="37"/>
      <c r="W109" s="37"/>
      <c r="X109" s="37"/>
      <c r="Y109" s="37"/>
      <c r="Z109" s="37"/>
      <c r="AA109" s="37"/>
      <c r="AB109" s="37"/>
      <c r="AC109" s="37"/>
      <c r="AD109" s="37"/>
      <c r="AE109" s="37"/>
    </row>
    <row r="110" s="2" customFormat="1" ht="6.96" customHeight="1">
      <c r="A110" s="37"/>
      <c r="B110" s="38"/>
      <c r="C110" s="39"/>
      <c r="D110" s="39"/>
      <c r="E110" s="39"/>
      <c r="F110" s="39"/>
      <c r="G110" s="39"/>
      <c r="H110" s="39"/>
      <c r="I110" s="39"/>
      <c r="J110" s="39"/>
      <c r="K110" s="39"/>
      <c r="L110" s="39"/>
      <c r="M110" s="62"/>
      <c r="S110" s="37"/>
      <c r="T110" s="37"/>
      <c r="U110" s="37"/>
      <c r="V110" s="37"/>
      <c r="W110" s="37"/>
      <c r="X110" s="37"/>
      <c r="Y110" s="37"/>
      <c r="Z110" s="37"/>
      <c r="AA110" s="37"/>
      <c r="AB110" s="37"/>
      <c r="AC110" s="37"/>
      <c r="AD110" s="37"/>
      <c r="AE110" s="37"/>
    </row>
    <row r="111" s="2" customFormat="1" ht="12" customHeight="1">
      <c r="A111" s="37"/>
      <c r="B111" s="38"/>
      <c r="C111" s="31" t="s">
        <v>17</v>
      </c>
      <c r="D111" s="39"/>
      <c r="E111" s="39"/>
      <c r="F111" s="39"/>
      <c r="G111" s="39"/>
      <c r="H111" s="39"/>
      <c r="I111" s="39"/>
      <c r="J111" s="39"/>
      <c r="K111" s="39"/>
      <c r="L111" s="39"/>
      <c r="M111" s="62"/>
      <c r="S111" s="37"/>
      <c r="T111" s="37"/>
      <c r="U111" s="37"/>
      <c r="V111" s="37"/>
      <c r="W111" s="37"/>
      <c r="X111" s="37"/>
      <c r="Y111" s="37"/>
      <c r="Z111" s="37"/>
      <c r="AA111" s="37"/>
      <c r="AB111" s="37"/>
      <c r="AC111" s="37"/>
      <c r="AD111" s="37"/>
      <c r="AE111" s="37"/>
    </row>
    <row r="112" s="2" customFormat="1" ht="26.25" customHeight="1">
      <c r="A112" s="37"/>
      <c r="B112" s="38"/>
      <c r="C112" s="39"/>
      <c r="D112" s="39"/>
      <c r="E112" s="188" t="str">
        <f>E7</f>
        <v>MŠ Sluníčko - projekt úpravy zahrady pro děti s poruchou autistického spektra</v>
      </c>
      <c r="F112" s="31"/>
      <c r="G112" s="31"/>
      <c r="H112" s="31"/>
      <c r="I112" s="39"/>
      <c r="J112" s="39"/>
      <c r="K112" s="39"/>
      <c r="L112" s="39"/>
      <c r="M112" s="62"/>
      <c r="S112" s="37"/>
      <c r="T112" s="37"/>
      <c r="U112" s="37"/>
      <c r="V112" s="37"/>
      <c r="W112" s="37"/>
      <c r="X112" s="37"/>
      <c r="Y112" s="37"/>
      <c r="Z112" s="37"/>
      <c r="AA112" s="37"/>
      <c r="AB112" s="37"/>
      <c r="AC112" s="37"/>
      <c r="AD112" s="37"/>
      <c r="AE112" s="37"/>
    </row>
    <row r="113" s="1" customFormat="1" ht="12" customHeight="1">
      <c r="B113" s="20"/>
      <c r="C113" s="31" t="s">
        <v>151</v>
      </c>
      <c r="D113" s="21"/>
      <c r="E113" s="21"/>
      <c r="F113" s="21"/>
      <c r="G113" s="21"/>
      <c r="H113" s="21"/>
      <c r="I113" s="21"/>
      <c r="J113" s="21"/>
      <c r="K113" s="21"/>
      <c r="L113" s="21"/>
      <c r="M113" s="19"/>
    </row>
    <row r="114" s="2" customFormat="1" ht="16.5" customHeight="1">
      <c r="A114" s="37"/>
      <c r="B114" s="38"/>
      <c r="C114" s="39"/>
      <c r="D114" s="39"/>
      <c r="E114" s="188" t="s">
        <v>894</v>
      </c>
      <c r="F114" s="39"/>
      <c r="G114" s="39"/>
      <c r="H114" s="39"/>
      <c r="I114" s="39"/>
      <c r="J114" s="39"/>
      <c r="K114" s="39"/>
      <c r="L114" s="39"/>
      <c r="M114" s="62"/>
      <c r="S114" s="37"/>
      <c r="T114" s="37"/>
      <c r="U114" s="37"/>
      <c r="V114" s="37"/>
      <c r="W114" s="37"/>
      <c r="X114" s="37"/>
      <c r="Y114" s="37"/>
      <c r="Z114" s="37"/>
      <c r="AA114" s="37"/>
      <c r="AB114" s="37"/>
      <c r="AC114" s="37"/>
      <c r="AD114" s="37"/>
      <c r="AE114" s="37"/>
    </row>
    <row r="115" s="2" customFormat="1" ht="12" customHeight="1">
      <c r="A115" s="37"/>
      <c r="B115" s="38"/>
      <c r="C115" s="31" t="s">
        <v>441</v>
      </c>
      <c r="D115" s="39"/>
      <c r="E115" s="39"/>
      <c r="F115" s="39"/>
      <c r="G115" s="39"/>
      <c r="H115" s="39"/>
      <c r="I115" s="39"/>
      <c r="J115" s="39"/>
      <c r="K115" s="39"/>
      <c r="L115" s="39"/>
      <c r="M115" s="62"/>
      <c r="S115" s="37"/>
      <c r="T115" s="37"/>
      <c r="U115" s="37"/>
      <c r="V115" s="37"/>
      <c r="W115" s="37"/>
      <c r="X115" s="37"/>
      <c r="Y115" s="37"/>
      <c r="Z115" s="37"/>
      <c r="AA115" s="37"/>
      <c r="AB115" s="37"/>
      <c r="AC115" s="37"/>
      <c r="AD115" s="37"/>
      <c r="AE115" s="37"/>
    </row>
    <row r="116" s="2" customFormat="1" ht="16.5" customHeight="1">
      <c r="A116" s="37"/>
      <c r="B116" s="38"/>
      <c r="C116" s="39"/>
      <c r="D116" s="39"/>
      <c r="E116" s="75" t="str">
        <f>E11</f>
        <v>16.07, 16.08 - Výsadba dřevin</v>
      </c>
      <c r="F116" s="39"/>
      <c r="G116" s="39"/>
      <c r="H116" s="39"/>
      <c r="I116" s="39"/>
      <c r="J116" s="39"/>
      <c r="K116" s="39"/>
      <c r="L116" s="39"/>
      <c r="M116" s="62"/>
      <c r="S116" s="37"/>
      <c r="T116" s="37"/>
      <c r="U116" s="37"/>
      <c r="V116" s="37"/>
      <c r="W116" s="37"/>
      <c r="X116" s="37"/>
      <c r="Y116" s="37"/>
      <c r="Z116" s="37"/>
      <c r="AA116" s="37"/>
      <c r="AB116" s="37"/>
      <c r="AC116" s="37"/>
      <c r="AD116" s="37"/>
      <c r="AE116" s="37"/>
    </row>
    <row r="117" s="2" customFormat="1" ht="6.96" customHeight="1">
      <c r="A117" s="37"/>
      <c r="B117" s="38"/>
      <c r="C117" s="39"/>
      <c r="D117" s="39"/>
      <c r="E117" s="39"/>
      <c r="F117" s="39"/>
      <c r="G117" s="39"/>
      <c r="H117" s="39"/>
      <c r="I117" s="39"/>
      <c r="J117" s="39"/>
      <c r="K117" s="39"/>
      <c r="L117" s="39"/>
      <c r="M117" s="62"/>
      <c r="S117" s="37"/>
      <c r="T117" s="37"/>
      <c r="U117" s="37"/>
      <c r="V117" s="37"/>
      <c r="W117" s="37"/>
      <c r="X117" s="37"/>
      <c r="Y117" s="37"/>
      <c r="Z117" s="37"/>
      <c r="AA117" s="37"/>
      <c r="AB117" s="37"/>
      <c r="AC117" s="37"/>
      <c r="AD117" s="37"/>
      <c r="AE117" s="37"/>
    </row>
    <row r="118" s="2" customFormat="1" ht="12" customHeight="1">
      <c r="A118" s="37"/>
      <c r="B118" s="38"/>
      <c r="C118" s="31" t="s">
        <v>21</v>
      </c>
      <c r="D118" s="39"/>
      <c r="E118" s="39"/>
      <c r="F118" s="26" t="str">
        <f>F14</f>
        <v>Roudnice nad Labem</v>
      </c>
      <c r="G118" s="39"/>
      <c r="H118" s="39"/>
      <c r="I118" s="31" t="s">
        <v>23</v>
      </c>
      <c r="J118" s="78" t="str">
        <f>IF(J14="","",J14)</f>
        <v>28. 8. 2024</v>
      </c>
      <c r="K118" s="39"/>
      <c r="L118" s="39"/>
      <c r="M118" s="62"/>
      <c r="S118" s="37"/>
      <c r="T118" s="37"/>
      <c r="U118" s="37"/>
      <c r="V118" s="37"/>
      <c r="W118" s="37"/>
      <c r="X118" s="37"/>
      <c r="Y118" s="37"/>
      <c r="Z118" s="37"/>
      <c r="AA118" s="37"/>
      <c r="AB118" s="37"/>
      <c r="AC118" s="37"/>
      <c r="AD118" s="37"/>
      <c r="AE118" s="37"/>
    </row>
    <row r="119" s="2" customFormat="1" ht="6.96" customHeight="1">
      <c r="A119" s="37"/>
      <c r="B119" s="38"/>
      <c r="C119" s="39"/>
      <c r="D119" s="39"/>
      <c r="E119" s="39"/>
      <c r="F119" s="39"/>
      <c r="G119" s="39"/>
      <c r="H119" s="39"/>
      <c r="I119" s="39"/>
      <c r="J119" s="39"/>
      <c r="K119" s="39"/>
      <c r="L119" s="39"/>
      <c r="M119" s="62"/>
      <c r="S119" s="37"/>
      <c r="T119" s="37"/>
      <c r="U119" s="37"/>
      <c r="V119" s="37"/>
      <c r="W119" s="37"/>
      <c r="X119" s="37"/>
      <c r="Y119" s="37"/>
      <c r="Z119" s="37"/>
      <c r="AA119" s="37"/>
      <c r="AB119" s="37"/>
      <c r="AC119" s="37"/>
      <c r="AD119" s="37"/>
      <c r="AE119" s="37"/>
    </row>
    <row r="120" s="2" customFormat="1" ht="25.65" customHeight="1">
      <c r="A120" s="37"/>
      <c r="B120" s="38"/>
      <c r="C120" s="31" t="s">
        <v>25</v>
      </c>
      <c r="D120" s="39"/>
      <c r="E120" s="39"/>
      <c r="F120" s="26" t="str">
        <f>E17</f>
        <v>MŠ Sluníčko</v>
      </c>
      <c r="G120" s="39"/>
      <c r="H120" s="39"/>
      <c r="I120" s="31" t="s">
        <v>32</v>
      </c>
      <c r="J120" s="35" t="str">
        <f>E23</f>
        <v>Ing. Tomáš Prinz, DiS.</v>
      </c>
      <c r="K120" s="39"/>
      <c r="L120" s="39"/>
      <c r="M120" s="62"/>
      <c r="S120" s="37"/>
      <c r="T120" s="37"/>
      <c r="U120" s="37"/>
      <c r="V120" s="37"/>
      <c r="W120" s="37"/>
      <c r="X120" s="37"/>
      <c r="Y120" s="37"/>
      <c r="Z120" s="37"/>
      <c r="AA120" s="37"/>
      <c r="AB120" s="37"/>
      <c r="AC120" s="37"/>
      <c r="AD120" s="37"/>
      <c r="AE120" s="37"/>
    </row>
    <row r="121" s="2" customFormat="1" ht="15.15" customHeight="1">
      <c r="A121" s="37"/>
      <c r="B121" s="38"/>
      <c r="C121" s="31" t="s">
        <v>30</v>
      </c>
      <c r="D121" s="39"/>
      <c r="E121" s="39"/>
      <c r="F121" s="26" t="str">
        <f>IF(E20="","",E20)</f>
        <v>Vyplň údaj</v>
      </c>
      <c r="G121" s="39"/>
      <c r="H121" s="39"/>
      <c r="I121" s="31" t="s">
        <v>35</v>
      </c>
      <c r="J121" s="35" t="str">
        <f>E26</f>
        <v xml:space="preserve"> </v>
      </c>
      <c r="K121" s="39"/>
      <c r="L121" s="39"/>
      <c r="M121" s="62"/>
      <c r="S121" s="37"/>
      <c r="T121" s="37"/>
      <c r="U121" s="37"/>
      <c r="V121" s="37"/>
      <c r="W121" s="37"/>
      <c r="X121" s="37"/>
      <c r="Y121" s="37"/>
      <c r="Z121" s="37"/>
      <c r="AA121" s="37"/>
      <c r="AB121" s="37"/>
      <c r="AC121" s="37"/>
      <c r="AD121" s="37"/>
      <c r="AE121" s="37"/>
    </row>
    <row r="122" s="2" customFormat="1" ht="10.32" customHeight="1">
      <c r="A122" s="37"/>
      <c r="B122" s="38"/>
      <c r="C122" s="39"/>
      <c r="D122" s="39"/>
      <c r="E122" s="39"/>
      <c r="F122" s="39"/>
      <c r="G122" s="39"/>
      <c r="H122" s="39"/>
      <c r="I122" s="39"/>
      <c r="J122" s="39"/>
      <c r="K122" s="39"/>
      <c r="L122" s="39"/>
      <c r="M122" s="62"/>
      <c r="S122" s="37"/>
      <c r="T122" s="37"/>
      <c r="U122" s="37"/>
      <c r="V122" s="37"/>
      <c r="W122" s="37"/>
      <c r="X122" s="37"/>
      <c r="Y122" s="37"/>
      <c r="Z122" s="37"/>
      <c r="AA122" s="37"/>
      <c r="AB122" s="37"/>
      <c r="AC122" s="37"/>
      <c r="AD122" s="37"/>
      <c r="AE122" s="37"/>
    </row>
    <row r="123" s="11" customFormat="1" ht="29.28" customHeight="1">
      <c r="A123" s="204"/>
      <c r="B123" s="205"/>
      <c r="C123" s="206" t="s">
        <v>174</v>
      </c>
      <c r="D123" s="207" t="s">
        <v>63</v>
      </c>
      <c r="E123" s="207" t="s">
        <v>59</v>
      </c>
      <c r="F123" s="207" t="s">
        <v>60</v>
      </c>
      <c r="G123" s="207" t="s">
        <v>175</v>
      </c>
      <c r="H123" s="207" t="s">
        <v>176</v>
      </c>
      <c r="I123" s="207" t="s">
        <v>177</v>
      </c>
      <c r="J123" s="207" t="s">
        <v>178</v>
      </c>
      <c r="K123" s="207" t="s">
        <v>160</v>
      </c>
      <c r="L123" s="208" t="s">
        <v>179</v>
      </c>
      <c r="M123" s="209"/>
      <c r="N123" s="99" t="s">
        <v>1</v>
      </c>
      <c r="O123" s="100" t="s">
        <v>42</v>
      </c>
      <c r="P123" s="100" t="s">
        <v>180</v>
      </c>
      <c r="Q123" s="100" t="s">
        <v>181</v>
      </c>
      <c r="R123" s="100" t="s">
        <v>182</v>
      </c>
      <c r="S123" s="100" t="s">
        <v>183</v>
      </c>
      <c r="T123" s="100" t="s">
        <v>184</v>
      </c>
      <c r="U123" s="100" t="s">
        <v>185</v>
      </c>
      <c r="V123" s="100" t="s">
        <v>186</v>
      </c>
      <c r="W123" s="100" t="s">
        <v>187</v>
      </c>
      <c r="X123" s="101" t="s">
        <v>188</v>
      </c>
      <c r="Y123" s="204"/>
      <c r="Z123" s="204"/>
      <c r="AA123" s="204"/>
      <c r="AB123" s="204"/>
      <c r="AC123" s="204"/>
      <c r="AD123" s="204"/>
      <c r="AE123" s="204"/>
    </row>
    <row r="124" s="2" customFormat="1" ht="22.8" customHeight="1">
      <c r="A124" s="37"/>
      <c r="B124" s="38"/>
      <c r="C124" s="106" t="s">
        <v>189</v>
      </c>
      <c r="D124" s="39"/>
      <c r="E124" s="39"/>
      <c r="F124" s="39"/>
      <c r="G124" s="39"/>
      <c r="H124" s="39"/>
      <c r="I124" s="39"/>
      <c r="J124" s="39"/>
      <c r="K124" s="210">
        <f>BK124</f>
        <v>0</v>
      </c>
      <c r="L124" s="39"/>
      <c r="M124" s="43"/>
      <c r="N124" s="102"/>
      <c r="O124" s="211"/>
      <c r="P124" s="103"/>
      <c r="Q124" s="212">
        <f>Q125+Q212</f>
        <v>0</v>
      </c>
      <c r="R124" s="212">
        <f>R125+R212</f>
        <v>0</v>
      </c>
      <c r="S124" s="103"/>
      <c r="T124" s="213">
        <f>T125+T212</f>
        <v>0</v>
      </c>
      <c r="U124" s="103"/>
      <c r="V124" s="213">
        <f>V125+V212</f>
        <v>0.84704999999999997</v>
      </c>
      <c r="W124" s="103"/>
      <c r="X124" s="214">
        <f>X125+X212</f>
        <v>0</v>
      </c>
      <c r="Y124" s="37"/>
      <c r="Z124" s="37"/>
      <c r="AA124" s="37"/>
      <c r="AB124" s="37"/>
      <c r="AC124" s="37"/>
      <c r="AD124" s="37"/>
      <c r="AE124" s="37"/>
      <c r="AT124" s="16" t="s">
        <v>79</v>
      </c>
      <c r="AU124" s="16" t="s">
        <v>162</v>
      </c>
      <c r="BK124" s="215">
        <f>BK125+BK212</f>
        <v>0</v>
      </c>
    </row>
    <row r="125" s="12" customFormat="1" ht="25.92" customHeight="1">
      <c r="A125" s="12"/>
      <c r="B125" s="216"/>
      <c r="C125" s="217"/>
      <c r="D125" s="218" t="s">
        <v>79</v>
      </c>
      <c r="E125" s="219" t="s">
        <v>190</v>
      </c>
      <c r="F125" s="219" t="s">
        <v>191</v>
      </c>
      <c r="G125" s="217"/>
      <c r="H125" s="217"/>
      <c r="I125" s="220"/>
      <c r="J125" s="220"/>
      <c r="K125" s="221">
        <f>BK125</f>
        <v>0</v>
      </c>
      <c r="L125" s="217"/>
      <c r="M125" s="222"/>
      <c r="N125" s="223"/>
      <c r="O125" s="224"/>
      <c r="P125" s="224"/>
      <c r="Q125" s="225">
        <f>Q126+Q209</f>
        <v>0</v>
      </c>
      <c r="R125" s="225">
        <f>R126+R209</f>
        <v>0</v>
      </c>
      <c r="S125" s="224"/>
      <c r="T125" s="226">
        <f>T126+T209</f>
        <v>0</v>
      </c>
      <c r="U125" s="224"/>
      <c r="V125" s="226">
        <f>V126+V209</f>
        <v>0.84704999999999997</v>
      </c>
      <c r="W125" s="224"/>
      <c r="X125" s="227">
        <f>X126+X209</f>
        <v>0</v>
      </c>
      <c r="Y125" s="12"/>
      <c r="Z125" s="12"/>
      <c r="AA125" s="12"/>
      <c r="AB125" s="12"/>
      <c r="AC125" s="12"/>
      <c r="AD125" s="12"/>
      <c r="AE125" s="12"/>
      <c r="AR125" s="228" t="s">
        <v>88</v>
      </c>
      <c r="AT125" s="229" t="s">
        <v>79</v>
      </c>
      <c r="AU125" s="229" t="s">
        <v>80</v>
      </c>
      <c r="AY125" s="228" t="s">
        <v>192</v>
      </c>
      <c r="BK125" s="230">
        <f>BK126+BK209</f>
        <v>0</v>
      </c>
    </row>
    <row r="126" s="12" customFormat="1" ht="22.8" customHeight="1">
      <c r="A126" s="12"/>
      <c r="B126" s="216"/>
      <c r="C126" s="217"/>
      <c r="D126" s="218" t="s">
        <v>79</v>
      </c>
      <c r="E126" s="231" t="s">
        <v>88</v>
      </c>
      <c r="F126" s="231" t="s">
        <v>193</v>
      </c>
      <c r="G126" s="217"/>
      <c r="H126" s="217"/>
      <c r="I126" s="220"/>
      <c r="J126" s="220"/>
      <c r="K126" s="232">
        <f>BK126</f>
        <v>0</v>
      </c>
      <c r="L126" s="217"/>
      <c r="M126" s="222"/>
      <c r="N126" s="223"/>
      <c r="O126" s="224"/>
      <c r="P126" s="224"/>
      <c r="Q126" s="225">
        <f>SUM(Q127:Q208)</f>
        <v>0</v>
      </c>
      <c r="R126" s="225">
        <f>SUM(R127:R208)</f>
        <v>0</v>
      </c>
      <c r="S126" s="224"/>
      <c r="T126" s="226">
        <f>SUM(T127:T208)</f>
        <v>0</v>
      </c>
      <c r="U126" s="224"/>
      <c r="V126" s="226">
        <f>SUM(V127:V208)</f>
        <v>0.84704999999999997</v>
      </c>
      <c r="W126" s="224"/>
      <c r="X126" s="227">
        <f>SUM(X127:X208)</f>
        <v>0</v>
      </c>
      <c r="Y126" s="12"/>
      <c r="Z126" s="12"/>
      <c r="AA126" s="12"/>
      <c r="AB126" s="12"/>
      <c r="AC126" s="12"/>
      <c r="AD126" s="12"/>
      <c r="AE126" s="12"/>
      <c r="AR126" s="228" t="s">
        <v>88</v>
      </c>
      <c r="AT126" s="229" t="s">
        <v>79</v>
      </c>
      <c r="AU126" s="229" t="s">
        <v>88</v>
      </c>
      <c r="AY126" s="228" t="s">
        <v>192</v>
      </c>
      <c r="BK126" s="230">
        <f>SUM(BK127:BK208)</f>
        <v>0</v>
      </c>
    </row>
    <row r="127" s="2" customFormat="1" ht="44.25" customHeight="1">
      <c r="A127" s="37"/>
      <c r="B127" s="38"/>
      <c r="C127" s="233" t="s">
        <v>88</v>
      </c>
      <c r="D127" s="233" t="s">
        <v>194</v>
      </c>
      <c r="E127" s="234" t="s">
        <v>1094</v>
      </c>
      <c r="F127" s="235" t="s">
        <v>1095</v>
      </c>
      <c r="G127" s="236" t="s">
        <v>314</v>
      </c>
      <c r="H127" s="237">
        <v>3</v>
      </c>
      <c r="I127" s="238"/>
      <c r="J127" s="238"/>
      <c r="K127" s="239">
        <f>ROUND(P127*H127,2)</f>
        <v>0</v>
      </c>
      <c r="L127" s="235" t="s">
        <v>582</v>
      </c>
      <c r="M127" s="43"/>
      <c r="N127" s="240" t="s">
        <v>1</v>
      </c>
      <c r="O127" s="241" t="s">
        <v>43</v>
      </c>
      <c r="P127" s="242">
        <f>I127+J127</f>
        <v>0</v>
      </c>
      <c r="Q127" s="242">
        <f>ROUND(I127*H127,2)</f>
        <v>0</v>
      </c>
      <c r="R127" s="242">
        <f>ROUND(J127*H127,2)</f>
        <v>0</v>
      </c>
      <c r="S127" s="90"/>
      <c r="T127" s="243">
        <f>S127*H127</f>
        <v>0</v>
      </c>
      <c r="U127" s="243">
        <v>0</v>
      </c>
      <c r="V127" s="243">
        <f>U127*H127</f>
        <v>0</v>
      </c>
      <c r="W127" s="243">
        <v>0</v>
      </c>
      <c r="X127" s="244">
        <f>W127*H127</f>
        <v>0</v>
      </c>
      <c r="Y127" s="37"/>
      <c r="Z127" s="37"/>
      <c r="AA127" s="37"/>
      <c r="AB127" s="37"/>
      <c r="AC127" s="37"/>
      <c r="AD127" s="37"/>
      <c r="AE127" s="37"/>
      <c r="AR127" s="245" t="s">
        <v>199</v>
      </c>
      <c r="AT127" s="245" t="s">
        <v>194</v>
      </c>
      <c r="AU127" s="245" t="s">
        <v>90</v>
      </c>
      <c r="AY127" s="16" t="s">
        <v>192</v>
      </c>
      <c r="BE127" s="246">
        <f>IF(O127="základní",K127,0)</f>
        <v>0</v>
      </c>
      <c r="BF127" s="246">
        <f>IF(O127="snížená",K127,0)</f>
        <v>0</v>
      </c>
      <c r="BG127" s="246">
        <f>IF(O127="zákl. přenesená",K127,0)</f>
        <v>0</v>
      </c>
      <c r="BH127" s="246">
        <f>IF(O127="sníž. přenesená",K127,0)</f>
        <v>0</v>
      </c>
      <c r="BI127" s="246">
        <f>IF(O127="nulová",K127,0)</f>
        <v>0</v>
      </c>
      <c r="BJ127" s="16" t="s">
        <v>88</v>
      </c>
      <c r="BK127" s="246">
        <f>ROUND(P127*H127,2)</f>
        <v>0</v>
      </c>
      <c r="BL127" s="16" t="s">
        <v>199</v>
      </c>
      <c r="BM127" s="245" t="s">
        <v>1096</v>
      </c>
    </row>
    <row r="128" s="2" customFormat="1">
      <c r="A128" s="37"/>
      <c r="B128" s="38"/>
      <c r="C128" s="39"/>
      <c r="D128" s="247" t="s">
        <v>201</v>
      </c>
      <c r="E128" s="39"/>
      <c r="F128" s="248" t="s">
        <v>1097</v>
      </c>
      <c r="G128" s="39"/>
      <c r="H128" s="39"/>
      <c r="I128" s="249"/>
      <c r="J128" s="249"/>
      <c r="K128" s="39"/>
      <c r="L128" s="39"/>
      <c r="M128" s="43"/>
      <c r="N128" s="250"/>
      <c r="O128" s="251"/>
      <c r="P128" s="90"/>
      <c r="Q128" s="90"/>
      <c r="R128" s="90"/>
      <c r="S128" s="90"/>
      <c r="T128" s="90"/>
      <c r="U128" s="90"/>
      <c r="V128" s="90"/>
      <c r="W128" s="90"/>
      <c r="X128" s="91"/>
      <c r="Y128" s="37"/>
      <c r="Z128" s="37"/>
      <c r="AA128" s="37"/>
      <c r="AB128" s="37"/>
      <c r="AC128" s="37"/>
      <c r="AD128" s="37"/>
      <c r="AE128" s="37"/>
      <c r="AT128" s="16" t="s">
        <v>201</v>
      </c>
      <c r="AU128" s="16" t="s">
        <v>90</v>
      </c>
    </row>
    <row r="129" s="2" customFormat="1">
      <c r="A129" s="37"/>
      <c r="B129" s="38"/>
      <c r="C129" s="39"/>
      <c r="D129" s="252" t="s">
        <v>203</v>
      </c>
      <c r="E129" s="39"/>
      <c r="F129" s="253" t="s">
        <v>1098</v>
      </c>
      <c r="G129" s="39"/>
      <c r="H129" s="39"/>
      <c r="I129" s="249"/>
      <c r="J129" s="249"/>
      <c r="K129" s="39"/>
      <c r="L129" s="39"/>
      <c r="M129" s="43"/>
      <c r="N129" s="250"/>
      <c r="O129" s="251"/>
      <c r="P129" s="90"/>
      <c r="Q129" s="90"/>
      <c r="R129" s="90"/>
      <c r="S129" s="90"/>
      <c r="T129" s="90"/>
      <c r="U129" s="90"/>
      <c r="V129" s="90"/>
      <c r="W129" s="90"/>
      <c r="X129" s="91"/>
      <c r="Y129" s="37"/>
      <c r="Z129" s="37"/>
      <c r="AA129" s="37"/>
      <c r="AB129" s="37"/>
      <c r="AC129" s="37"/>
      <c r="AD129" s="37"/>
      <c r="AE129" s="37"/>
      <c r="AT129" s="16" t="s">
        <v>203</v>
      </c>
      <c r="AU129" s="16" t="s">
        <v>90</v>
      </c>
    </row>
    <row r="130" s="13" customFormat="1">
      <c r="A130" s="13"/>
      <c r="B130" s="254"/>
      <c r="C130" s="255"/>
      <c r="D130" s="252" t="s">
        <v>205</v>
      </c>
      <c r="E130" s="256" t="s">
        <v>1</v>
      </c>
      <c r="F130" s="257" t="s">
        <v>1099</v>
      </c>
      <c r="G130" s="255"/>
      <c r="H130" s="258">
        <v>3</v>
      </c>
      <c r="I130" s="259"/>
      <c r="J130" s="259"/>
      <c r="K130" s="255"/>
      <c r="L130" s="255"/>
      <c r="M130" s="260"/>
      <c r="N130" s="261"/>
      <c r="O130" s="262"/>
      <c r="P130" s="262"/>
      <c r="Q130" s="262"/>
      <c r="R130" s="262"/>
      <c r="S130" s="262"/>
      <c r="T130" s="262"/>
      <c r="U130" s="262"/>
      <c r="V130" s="262"/>
      <c r="W130" s="262"/>
      <c r="X130" s="263"/>
      <c r="Y130" s="13"/>
      <c r="Z130" s="13"/>
      <c r="AA130" s="13"/>
      <c r="AB130" s="13"/>
      <c r="AC130" s="13"/>
      <c r="AD130" s="13"/>
      <c r="AE130" s="13"/>
      <c r="AT130" s="264" t="s">
        <v>205</v>
      </c>
      <c r="AU130" s="264" t="s">
        <v>90</v>
      </c>
      <c r="AV130" s="13" t="s">
        <v>90</v>
      </c>
      <c r="AW130" s="13" t="s">
        <v>5</v>
      </c>
      <c r="AX130" s="13" t="s">
        <v>88</v>
      </c>
      <c r="AY130" s="264" t="s">
        <v>192</v>
      </c>
    </row>
    <row r="131" s="2" customFormat="1" ht="44.25" customHeight="1">
      <c r="A131" s="37"/>
      <c r="B131" s="38"/>
      <c r="C131" s="233" t="s">
        <v>90</v>
      </c>
      <c r="D131" s="233" t="s">
        <v>194</v>
      </c>
      <c r="E131" s="234" t="s">
        <v>1100</v>
      </c>
      <c r="F131" s="235" t="s">
        <v>1101</v>
      </c>
      <c r="G131" s="236" t="s">
        <v>314</v>
      </c>
      <c r="H131" s="237">
        <v>1</v>
      </c>
      <c r="I131" s="238"/>
      <c r="J131" s="238"/>
      <c r="K131" s="239">
        <f>ROUND(P131*H131,2)</f>
        <v>0</v>
      </c>
      <c r="L131" s="235" t="s">
        <v>582</v>
      </c>
      <c r="M131" s="43"/>
      <c r="N131" s="240" t="s">
        <v>1</v>
      </c>
      <c r="O131" s="241" t="s">
        <v>43</v>
      </c>
      <c r="P131" s="242">
        <f>I131+J131</f>
        <v>0</v>
      </c>
      <c r="Q131" s="242">
        <f>ROUND(I131*H131,2)</f>
        <v>0</v>
      </c>
      <c r="R131" s="242">
        <f>ROUND(J131*H131,2)</f>
        <v>0</v>
      </c>
      <c r="S131" s="90"/>
      <c r="T131" s="243">
        <f>S131*H131</f>
        <v>0</v>
      </c>
      <c r="U131" s="243">
        <v>0</v>
      </c>
      <c r="V131" s="243">
        <f>U131*H131</f>
        <v>0</v>
      </c>
      <c r="W131" s="243">
        <v>0</v>
      </c>
      <c r="X131" s="244">
        <f>W131*H131</f>
        <v>0</v>
      </c>
      <c r="Y131" s="37"/>
      <c r="Z131" s="37"/>
      <c r="AA131" s="37"/>
      <c r="AB131" s="37"/>
      <c r="AC131" s="37"/>
      <c r="AD131" s="37"/>
      <c r="AE131" s="37"/>
      <c r="AR131" s="245" t="s">
        <v>199</v>
      </c>
      <c r="AT131" s="245" t="s">
        <v>194</v>
      </c>
      <c r="AU131" s="245" t="s">
        <v>90</v>
      </c>
      <c r="AY131" s="16" t="s">
        <v>192</v>
      </c>
      <c r="BE131" s="246">
        <f>IF(O131="základní",K131,0)</f>
        <v>0</v>
      </c>
      <c r="BF131" s="246">
        <f>IF(O131="snížená",K131,0)</f>
        <v>0</v>
      </c>
      <c r="BG131" s="246">
        <f>IF(O131="zákl. přenesená",K131,0)</f>
        <v>0</v>
      </c>
      <c r="BH131" s="246">
        <f>IF(O131="sníž. přenesená",K131,0)</f>
        <v>0</v>
      </c>
      <c r="BI131" s="246">
        <f>IF(O131="nulová",K131,0)</f>
        <v>0</v>
      </c>
      <c r="BJ131" s="16" t="s">
        <v>88</v>
      </c>
      <c r="BK131" s="246">
        <f>ROUND(P131*H131,2)</f>
        <v>0</v>
      </c>
      <c r="BL131" s="16" t="s">
        <v>199</v>
      </c>
      <c r="BM131" s="245" t="s">
        <v>1102</v>
      </c>
    </row>
    <row r="132" s="2" customFormat="1">
      <c r="A132" s="37"/>
      <c r="B132" s="38"/>
      <c r="C132" s="39"/>
      <c r="D132" s="247" t="s">
        <v>201</v>
      </c>
      <c r="E132" s="39"/>
      <c r="F132" s="248" t="s">
        <v>1103</v>
      </c>
      <c r="G132" s="39"/>
      <c r="H132" s="39"/>
      <c r="I132" s="249"/>
      <c r="J132" s="249"/>
      <c r="K132" s="39"/>
      <c r="L132" s="39"/>
      <c r="M132" s="43"/>
      <c r="N132" s="250"/>
      <c r="O132" s="251"/>
      <c r="P132" s="90"/>
      <c r="Q132" s="90"/>
      <c r="R132" s="90"/>
      <c r="S132" s="90"/>
      <c r="T132" s="90"/>
      <c r="U132" s="90"/>
      <c r="V132" s="90"/>
      <c r="W132" s="90"/>
      <c r="X132" s="91"/>
      <c r="Y132" s="37"/>
      <c r="Z132" s="37"/>
      <c r="AA132" s="37"/>
      <c r="AB132" s="37"/>
      <c r="AC132" s="37"/>
      <c r="AD132" s="37"/>
      <c r="AE132" s="37"/>
      <c r="AT132" s="16" t="s">
        <v>201</v>
      </c>
      <c r="AU132" s="16" t="s">
        <v>90</v>
      </c>
    </row>
    <row r="133" s="2" customFormat="1">
      <c r="A133" s="37"/>
      <c r="B133" s="38"/>
      <c r="C133" s="39"/>
      <c r="D133" s="252" t="s">
        <v>203</v>
      </c>
      <c r="E133" s="39"/>
      <c r="F133" s="253" t="s">
        <v>1098</v>
      </c>
      <c r="G133" s="39"/>
      <c r="H133" s="39"/>
      <c r="I133" s="249"/>
      <c r="J133" s="249"/>
      <c r="K133" s="39"/>
      <c r="L133" s="39"/>
      <c r="M133" s="43"/>
      <c r="N133" s="250"/>
      <c r="O133" s="251"/>
      <c r="P133" s="90"/>
      <c r="Q133" s="90"/>
      <c r="R133" s="90"/>
      <c r="S133" s="90"/>
      <c r="T133" s="90"/>
      <c r="U133" s="90"/>
      <c r="V133" s="90"/>
      <c r="W133" s="90"/>
      <c r="X133" s="91"/>
      <c r="Y133" s="37"/>
      <c r="Z133" s="37"/>
      <c r="AA133" s="37"/>
      <c r="AB133" s="37"/>
      <c r="AC133" s="37"/>
      <c r="AD133" s="37"/>
      <c r="AE133" s="37"/>
      <c r="AT133" s="16" t="s">
        <v>203</v>
      </c>
      <c r="AU133" s="16" t="s">
        <v>90</v>
      </c>
    </row>
    <row r="134" s="13" customFormat="1">
      <c r="A134" s="13"/>
      <c r="B134" s="254"/>
      <c r="C134" s="255"/>
      <c r="D134" s="252" t="s">
        <v>205</v>
      </c>
      <c r="E134" s="256" t="s">
        <v>1</v>
      </c>
      <c r="F134" s="257" t="s">
        <v>1104</v>
      </c>
      <c r="G134" s="255"/>
      <c r="H134" s="258">
        <v>1</v>
      </c>
      <c r="I134" s="259"/>
      <c r="J134" s="259"/>
      <c r="K134" s="255"/>
      <c r="L134" s="255"/>
      <c r="M134" s="260"/>
      <c r="N134" s="261"/>
      <c r="O134" s="262"/>
      <c r="P134" s="262"/>
      <c r="Q134" s="262"/>
      <c r="R134" s="262"/>
      <c r="S134" s="262"/>
      <c r="T134" s="262"/>
      <c r="U134" s="262"/>
      <c r="V134" s="262"/>
      <c r="W134" s="262"/>
      <c r="X134" s="263"/>
      <c r="Y134" s="13"/>
      <c r="Z134" s="13"/>
      <c r="AA134" s="13"/>
      <c r="AB134" s="13"/>
      <c r="AC134" s="13"/>
      <c r="AD134" s="13"/>
      <c r="AE134" s="13"/>
      <c r="AT134" s="264" t="s">
        <v>205</v>
      </c>
      <c r="AU134" s="264" t="s">
        <v>90</v>
      </c>
      <c r="AV134" s="13" t="s">
        <v>90</v>
      </c>
      <c r="AW134" s="13" t="s">
        <v>5</v>
      </c>
      <c r="AX134" s="13" t="s">
        <v>80</v>
      </c>
      <c r="AY134" s="264" t="s">
        <v>192</v>
      </c>
    </row>
    <row r="135" s="14" customFormat="1">
      <c r="A135" s="14"/>
      <c r="B135" s="265"/>
      <c r="C135" s="266"/>
      <c r="D135" s="252" t="s">
        <v>205</v>
      </c>
      <c r="E135" s="267" t="s">
        <v>1</v>
      </c>
      <c r="F135" s="268" t="s">
        <v>209</v>
      </c>
      <c r="G135" s="266"/>
      <c r="H135" s="269">
        <v>1</v>
      </c>
      <c r="I135" s="270"/>
      <c r="J135" s="270"/>
      <c r="K135" s="266"/>
      <c r="L135" s="266"/>
      <c r="M135" s="271"/>
      <c r="N135" s="272"/>
      <c r="O135" s="273"/>
      <c r="P135" s="273"/>
      <c r="Q135" s="273"/>
      <c r="R135" s="273"/>
      <c r="S135" s="273"/>
      <c r="T135" s="273"/>
      <c r="U135" s="273"/>
      <c r="V135" s="273"/>
      <c r="W135" s="273"/>
      <c r="X135" s="274"/>
      <c r="Y135" s="14"/>
      <c r="Z135" s="14"/>
      <c r="AA135" s="14"/>
      <c r="AB135" s="14"/>
      <c r="AC135" s="14"/>
      <c r="AD135" s="14"/>
      <c r="AE135" s="14"/>
      <c r="AT135" s="275" t="s">
        <v>205</v>
      </c>
      <c r="AU135" s="275" t="s">
        <v>90</v>
      </c>
      <c r="AV135" s="14" t="s">
        <v>199</v>
      </c>
      <c r="AW135" s="14" t="s">
        <v>5</v>
      </c>
      <c r="AX135" s="14" t="s">
        <v>88</v>
      </c>
      <c r="AY135" s="275" t="s">
        <v>192</v>
      </c>
    </row>
    <row r="136" s="2" customFormat="1" ht="44.25" customHeight="1">
      <c r="A136" s="37"/>
      <c r="B136" s="38"/>
      <c r="C136" s="233" t="s">
        <v>103</v>
      </c>
      <c r="D136" s="233" t="s">
        <v>194</v>
      </c>
      <c r="E136" s="234" t="s">
        <v>1105</v>
      </c>
      <c r="F136" s="235" t="s">
        <v>1106</v>
      </c>
      <c r="G136" s="236" t="s">
        <v>314</v>
      </c>
      <c r="H136" s="237">
        <v>6</v>
      </c>
      <c r="I136" s="238"/>
      <c r="J136" s="238"/>
      <c r="K136" s="239">
        <f>ROUND(P136*H136,2)</f>
        <v>0</v>
      </c>
      <c r="L136" s="235" t="s">
        <v>582</v>
      </c>
      <c r="M136" s="43"/>
      <c r="N136" s="240" t="s">
        <v>1</v>
      </c>
      <c r="O136" s="241" t="s">
        <v>43</v>
      </c>
      <c r="P136" s="242">
        <f>I136+J136</f>
        <v>0</v>
      </c>
      <c r="Q136" s="242">
        <f>ROUND(I136*H136,2)</f>
        <v>0</v>
      </c>
      <c r="R136" s="242">
        <f>ROUND(J136*H136,2)</f>
        <v>0</v>
      </c>
      <c r="S136" s="90"/>
      <c r="T136" s="243">
        <f>S136*H136</f>
        <v>0</v>
      </c>
      <c r="U136" s="243">
        <v>0</v>
      </c>
      <c r="V136" s="243">
        <f>U136*H136</f>
        <v>0</v>
      </c>
      <c r="W136" s="243">
        <v>0</v>
      </c>
      <c r="X136" s="244">
        <f>W136*H136</f>
        <v>0</v>
      </c>
      <c r="Y136" s="37"/>
      <c r="Z136" s="37"/>
      <c r="AA136" s="37"/>
      <c r="AB136" s="37"/>
      <c r="AC136" s="37"/>
      <c r="AD136" s="37"/>
      <c r="AE136" s="37"/>
      <c r="AR136" s="245" t="s">
        <v>199</v>
      </c>
      <c r="AT136" s="245" t="s">
        <v>194</v>
      </c>
      <c r="AU136" s="245" t="s">
        <v>90</v>
      </c>
      <c r="AY136" s="16" t="s">
        <v>192</v>
      </c>
      <c r="BE136" s="246">
        <f>IF(O136="základní",K136,0)</f>
        <v>0</v>
      </c>
      <c r="BF136" s="246">
        <f>IF(O136="snížená",K136,0)</f>
        <v>0</v>
      </c>
      <c r="BG136" s="246">
        <f>IF(O136="zákl. přenesená",K136,0)</f>
        <v>0</v>
      </c>
      <c r="BH136" s="246">
        <f>IF(O136="sníž. přenesená",K136,0)</f>
        <v>0</v>
      </c>
      <c r="BI136" s="246">
        <f>IF(O136="nulová",K136,0)</f>
        <v>0</v>
      </c>
      <c r="BJ136" s="16" t="s">
        <v>88</v>
      </c>
      <c r="BK136" s="246">
        <f>ROUND(P136*H136,2)</f>
        <v>0</v>
      </c>
      <c r="BL136" s="16" t="s">
        <v>199</v>
      </c>
      <c r="BM136" s="245" t="s">
        <v>1107</v>
      </c>
    </row>
    <row r="137" s="2" customFormat="1">
      <c r="A137" s="37"/>
      <c r="B137" s="38"/>
      <c r="C137" s="39"/>
      <c r="D137" s="247" t="s">
        <v>201</v>
      </c>
      <c r="E137" s="39"/>
      <c r="F137" s="248" t="s">
        <v>1108</v>
      </c>
      <c r="G137" s="39"/>
      <c r="H137" s="39"/>
      <c r="I137" s="249"/>
      <c r="J137" s="249"/>
      <c r="K137" s="39"/>
      <c r="L137" s="39"/>
      <c r="M137" s="43"/>
      <c r="N137" s="250"/>
      <c r="O137" s="251"/>
      <c r="P137" s="90"/>
      <c r="Q137" s="90"/>
      <c r="R137" s="90"/>
      <c r="S137" s="90"/>
      <c r="T137" s="90"/>
      <c r="U137" s="90"/>
      <c r="V137" s="90"/>
      <c r="W137" s="90"/>
      <c r="X137" s="91"/>
      <c r="Y137" s="37"/>
      <c r="Z137" s="37"/>
      <c r="AA137" s="37"/>
      <c r="AB137" s="37"/>
      <c r="AC137" s="37"/>
      <c r="AD137" s="37"/>
      <c r="AE137" s="37"/>
      <c r="AT137" s="16" t="s">
        <v>201</v>
      </c>
      <c r="AU137" s="16" t="s">
        <v>90</v>
      </c>
    </row>
    <row r="138" s="2" customFormat="1">
      <c r="A138" s="37"/>
      <c r="B138" s="38"/>
      <c r="C138" s="39"/>
      <c r="D138" s="252" t="s">
        <v>203</v>
      </c>
      <c r="E138" s="39"/>
      <c r="F138" s="253" t="s">
        <v>944</v>
      </c>
      <c r="G138" s="39"/>
      <c r="H138" s="39"/>
      <c r="I138" s="249"/>
      <c r="J138" s="249"/>
      <c r="K138" s="39"/>
      <c r="L138" s="39"/>
      <c r="M138" s="43"/>
      <c r="N138" s="250"/>
      <c r="O138" s="251"/>
      <c r="P138" s="90"/>
      <c r="Q138" s="90"/>
      <c r="R138" s="90"/>
      <c r="S138" s="90"/>
      <c r="T138" s="90"/>
      <c r="U138" s="90"/>
      <c r="V138" s="90"/>
      <c r="W138" s="90"/>
      <c r="X138" s="91"/>
      <c r="Y138" s="37"/>
      <c r="Z138" s="37"/>
      <c r="AA138" s="37"/>
      <c r="AB138" s="37"/>
      <c r="AC138" s="37"/>
      <c r="AD138" s="37"/>
      <c r="AE138" s="37"/>
      <c r="AT138" s="16" t="s">
        <v>203</v>
      </c>
      <c r="AU138" s="16" t="s">
        <v>90</v>
      </c>
    </row>
    <row r="139" s="13" customFormat="1">
      <c r="A139" s="13"/>
      <c r="B139" s="254"/>
      <c r="C139" s="255"/>
      <c r="D139" s="252" t="s">
        <v>205</v>
      </c>
      <c r="E139" s="256" t="s">
        <v>1</v>
      </c>
      <c r="F139" s="257" t="s">
        <v>1109</v>
      </c>
      <c r="G139" s="255"/>
      <c r="H139" s="258">
        <v>6</v>
      </c>
      <c r="I139" s="259"/>
      <c r="J139" s="259"/>
      <c r="K139" s="255"/>
      <c r="L139" s="255"/>
      <c r="M139" s="260"/>
      <c r="N139" s="261"/>
      <c r="O139" s="262"/>
      <c r="P139" s="262"/>
      <c r="Q139" s="262"/>
      <c r="R139" s="262"/>
      <c r="S139" s="262"/>
      <c r="T139" s="262"/>
      <c r="U139" s="262"/>
      <c r="V139" s="262"/>
      <c r="W139" s="262"/>
      <c r="X139" s="263"/>
      <c r="Y139" s="13"/>
      <c r="Z139" s="13"/>
      <c r="AA139" s="13"/>
      <c r="AB139" s="13"/>
      <c r="AC139" s="13"/>
      <c r="AD139" s="13"/>
      <c r="AE139" s="13"/>
      <c r="AT139" s="264" t="s">
        <v>205</v>
      </c>
      <c r="AU139" s="264" t="s">
        <v>90</v>
      </c>
      <c r="AV139" s="13" t="s">
        <v>90</v>
      </c>
      <c r="AW139" s="13" t="s">
        <v>5</v>
      </c>
      <c r="AX139" s="13" t="s">
        <v>80</v>
      </c>
      <c r="AY139" s="264" t="s">
        <v>192</v>
      </c>
    </row>
    <row r="140" s="14" customFormat="1">
      <c r="A140" s="14"/>
      <c r="B140" s="265"/>
      <c r="C140" s="266"/>
      <c r="D140" s="252" t="s">
        <v>205</v>
      </c>
      <c r="E140" s="267" t="s">
        <v>1</v>
      </c>
      <c r="F140" s="268" t="s">
        <v>209</v>
      </c>
      <c r="G140" s="266"/>
      <c r="H140" s="269">
        <v>6</v>
      </c>
      <c r="I140" s="270"/>
      <c r="J140" s="270"/>
      <c r="K140" s="266"/>
      <c r="L140" s="266"/>
      <c r="M140" s="271"/>
      <c r="N140" s="272"/>
      <c r="O140" s="273"/>
      <c r="P140" s="273"/>
      <c r="Q140" s="273"/>
      <c r="R140" s="273"/>
      <c r="S140" s="273"/>
      <c r="T140" s="273"/>
      <c r="U140" s="273"/>
      <c r="V140" s="273"/>
      <c r="W140" s="273"/>
      <c r="X140" s="274"/>
      <c r="Y140" s="14"/>
      <c r="Z140" s="14"/>
      <c r="AA140" s="14"/>
      <c r="AB140" s="14"/>
      <c r="AC140" s="14"/>
      <c r="AD140" s="14"/>
      <c r="AE140" s="14"/>
      <c r="AT140" s="275" t="s">
        <v>205</v>
      </c>
      <c r="AU140" s="275" t="s">
        <v>90</v>
      </c>
      <c r="AV140" s="14" t="s">
        <v>199</v>
      </c>
      <c r="AW140" s="14" t="s">
        <v>5</v>
      </c>
      <c r="AX140" s="14" t="s">
        <v>88</v>
      </c>
      <c r="AY140" s="275" t="s">
        <v>192</v>
      </c>
    </row>
    <row r="141" s="2" customFormat="1" ht="44.25" customHeight="1">
      <c r="A141" s="37"/>
      <c r="B141" s="38"/>
      <c r="C141" s="233" t="s">
        <v>199</v>
      </c>
      <c r="D141" s="233" t="s">
        <v>194</v>
      </c>
      <c r="E141" s="234" t="s">
        <v>1110</v>
      </c>
      <c r="F141" s="235" t="s">
        <v>1111</v>
      </c>
      <c r="G141" s="236" t="s">
        <v>314</v>
      </c>
      <c r="H141" s="237">
        <v>65</v>
      </c>
      <c r="I141" s="238"/>
      <c r="J141" s="238"/>
      <c r="K141" s="239">
        <f>ROUND(P141*H141,2)</f>
        <v>0</v>
      </c>
      <c r="L141" s="235" t="s">
        <v>582</v>
      </c>
      <c r="M141" s="43"/>
      <c r="N141" s="240" t="s">
        <v>1</v>
      </c>
      <c r="O141" s="241" t="s">
        <v>43</v>
      </c>
      <c r="P141" s="242">
        <f>I141+J141</f>
        <v>0</v>
      </c>
      <c r="Q141" s="242">
        <f>ROUND(I141*H141,2)</f>
        <v>0</v>
      </c>
      <c r="R141" s="242">
        <f>ROUND(J141*H141,2)</f>
        <v>0</v>
      </c>
      <c r="S141" s="90"/>
      <c r="T141" s="243">
        <f>S141*H141</f>
        <v>0</v>
      </c>
      <c r="U141" s="243">
        <v>0</v>
      </c>
      <c r="V141" s="243">
        <f>U141*H141</f>
        <v>0</v>
      </c>
      <c r="W141" s="243">
        <v>0</v>
      </c>
      <c r="X141" s="244">
        <f>W141*H141</f>
        <v>0</v>
      </c>
      <c r="Y141" s="37"/>
      <c r="Z141" s="37"/>
      <c r="AA141" s="37"/>
      <c r="AB141" s="37"/>
      <c r="AC141" s="37"/>
      <c r="AD141" s="37"/>
      <c r="AE141" s="37"/>
      <c r="AR141" s="245" t="s">
        <v>199</v>
      </c>
      <c r="AT141" s="245" t="s">
        <v>194</v>
      </c>
      <c r="AU141" s="245" t="s">
        <v>90</v>
      </c>
      <c r="AY141" s="16" t="s">
        <v>192</v>
      </c>
      <c r="BE141" s="246">
        <f>IF(O141="základní",K141,0)</f>
        <v>0</v>
      </c>
      <c r="BF141" s="246">
        <f>IF(O141="snížená",K141,0)</f>
        <v>0</v>
      </c>
      <c r="BG141" s="246">
        <f>IF(O141="zákl. přenesená",K141,0)</f>
        <v>0</v>
      </c>
      <c r="BH141" s="246">
        <f>IF(O141="sníž. přenesená",K141,0)</f>
        <v>0</v>
      </c>
      <c r="BI141" s="246">
        <f>IF(O141="nulová",K141,0)</f>
        <v>0</v>
      </c>
      <c r="BJ141" s="16" t="s">
        <v>88</v>
      </c>
      <c r="BK141" s="246">
        <f>ROUND(P141*H141,2)</f>
        <v>0</v>
      </c>
      <c r="BL141" s="16" t="s">
        <v>199</v>
      </c>
      <c r="BM141" s="245" t="s">
        <v>1112</v>
      </c>
    </row>
    <row r="142" s="2" customFormat="1">
      <c r="A142" s="37"/>
      <c r="B142" s="38"/>
      <c r="C142" s="39"/>
      <c r="D142" s="247" t="s">
        <v>201</v>
      </c>
      <c r="E142" s="39"/>
      <c r="F142" s="248" t="s">
        <v>1113</v>
      </c>
      <c r="G142" s="39"/>
      <c r="H142" s="39"/>
      <c r="I142" s="249"/>
      <c r="J142" s="249"/>
      <c r="K142" s="39"/>
      <c r="L142" s="39"/>
      <c r="M142" s="43"/>
      <c r="N142" s="250"/>
      <c r="O142" s="251"/>
      <c r="P142" s="90"/>
      <c r="Q142" s="90"/>
      <c r="R142" s="90"/>
      <c r="S142" s="90"/>
      <c r="T142" s="90"/>
      <c r="U142" s="90"/>
      <c r="V142" s="90"/>
      <c r="W142" s="90"/>
      <c r="X142" s="91"/>
      <c r="Y142" s="37"/>
      <c r="Z142" s="37"/>
      <c r="AA142" s="37"/>
      <c r="AB142" s="37"/>
      <c r="AC142" s="37"/>
      <c r="AD142" s="37"/>
      <c r="AE142" s="37"/>
      <c r="AT142" s="16" t="s">
        <v>201</v>
      </c>
      <c r="AU142" s="16" t="s">
        <v>90</v>
      </c>
    </row>
    <row r="143" s="2" customFormat="1">
      <c r="A143" s="37"/>
      <c r="B143" s="38"/>
      <c r="C143" s="39"/>
      <c r="D143" s="252" t="s">
        <v>203</v>
      </c>
      <c r="E143" s="39"/>
      <c r="F143" s="253" t="s">
        <v>1098</v>
      </c>
      <c r="G143" s="39"/>
      <c r="H143" s="39"/>
      <c r="I143" s="249"/>
      <c r="J143" s="249"/>
      <c r="K143" s="39"/>
      <c r="L143" s="39"/>
      <c r="M143" s="43"/>
      <c r="N143" s="250"/>
      <c r="O143" s="251"/>
      <c r="P143" s="90"/>
      <c r="Q143" s="90"/>
      <c r="R143" s="90"/>
      <c r="S143" s="90"/>
      <c r="T143" s="90"/>
      <c r="U143" s="90"/>
      <c r="V143" s="90"/>
      <c r="W143" s="90"/>
      <c r="X143" s="91"/>
      <c r="Y143" s="37"/>
      <c r="Z143" s="37"/>
      <c r="AA143" s="37"/>
      <c r="AB143" s="37"/>
      <c r="AC143" s="37"/>
      <c r="AD143" s="37"/>
      <c r="AE143" s="37"/>
      <c r="AT143" s="16" t="s">
        <v>203</v>
      </c>
      <c r="AU143" s="16" t="s">
        <v>90</v>
      </c>
    </row>
    <row r="144" s="13" customFormat="1">
      <c r="A144" s="13"/>
      <c r="B144" s="254"/>
      <c r="C144" s="255"/>
      <c r="D144" s="252" t="s">
        <v>205</v>
      </c>
      <c r="E144" s="256" t="s">
        <v>1</v>
      </c>
      <c r="F144" s="257" t="s">
        <v>1114</v>
      </c>
      <c r="G144" s="255"/>
      <c r="H144" s="258">
        <v>64</v>
      </c>
      <c r="I144" s="259"/>
      <c r="J144" s="259"/>
      <c r="K144" s="255"/>
      <c r="L144" s="255"/>
      <c r="M144" s="260"/>
      <c r="N144" s="261"/>
      <c r="O144" s="262"/>
      <c r="P144" s="262"/>
      <c r="Q144" s="262"/>
      <c r="R144" s="262"/>
      <c r="S144" s="262"/>
      <c r="T144" s="262"/>
      <c r="U144" s="262"/>
      <c r="V144" s="262"/>
      <c r="W144" s="262"/>
      <c r="X144" s="263"/>
      <c r="Y144" s="13"/>
      <c r="Z144" s="13"/>
      <c r="AA144" s="13"/>
      <c r="AB144" s="13"/>
      <c r="AC144" s="13"/>
      <c r="AD144" s="13"/>
      <c r="AE144" s="13"/>
      <c r="AT144" s="264" t="s">
        <v>205</v>
      </c>
      <c r="AU144" s="264" t="s">
        <v>90</v>
      </c>
      <c r="AV144" s="13" t="s">
        <v>90</v>
      </c>
      <c r="AW144" s="13" t="s">
        <v>5</v>
      </c>
      <c r="AX144" s="13" t="s">
        <v>80</v>
      </c>
      <c r="AY144" s="264" t="s">
        <v>192</v>
      </c>
    </row>
    <row r="145" s="13" customFormat="1">
      <c r="A145" s="13"/>
      <c r="B145" s="254"/>
      <c r="C145" s="255"/>
      <c r="D145" s="252" t="s">
        <v>205</v>
      </c>
      <c r="E145" s="256" t="s">
        <v>1</v>
      </c>
      <c r="F145" s="257" t="s">
        <v>1115</v>
      </c>
      <c r="G145" s="255"/>
      <c r="H145" s="258">
        <v>1</v>
      </c>
      <c r="I145" s="259"/>
      <c r="J145" s="259"/>
      <c r="K145" s="255"/>
      <c r="L145" s="255"/>
      <c r="M145" s="260"/>
      <c r="N145" s="261"/>
      <c r="O145" s="262"/>
      <c r="P145" s="262"/>
      <c r="Q145" s="262"/>
      <c r="R145" s="262"/>
      <c r="S145" s="262"/>
      <c r="T145" s="262"/>
      <c r="U145" s="262"/>
      <c r="V145" s="262"/>
      <c r="W145" s="262"/>
      <c r="X145" s="263"/>
      <c r="Y145" s="13"/>
      <c r="Z145" s="13"/>
      <c r="AA145" s="13"/>
      <c r="AB145" s="13"/>
      <c r="AC145" s="13"/>
      <c r="AD145" s="13"/>
      <c r="AE145" s="13"/>
      <c r="AT145" s="264" t="s">
        <v>205</v>
      </c>
      <c r="AU145" s="264" t="s">
        <v>90</v>
      </c>
      <c r="AV145" s="13" t="s">
        <v>90</v>
      </c>
      <c r="AW145" s="13" t="s">
        <v>5</v>
      </c>
      <c r="AX145" s="13" t="s">
        <v>80</v>
      </c>
      <c r="AY145" s="264" t="s">
        <v>192</v>
      </c>
    </row>
    <row r="146" s="14" customFormat="1">
      <c r="A146" s="14"/>
      <c r="B146" s="265"/>
      <c r="C146" s="266"/>
      <c r="D146" s="252" t="s">
        <v>205</v>
      </c>
      <c r="E146" s="267" t="s">
        <v>1</v>
      </c>
      <c r="F146" s="268" t="s">
        <v>209</v>
      </c>
      <c r="G146" s="266"/>
      <c r="H146" s="269">
        <v>65</v>
      </c>
      <c r="I146" s="270"/>
      <c r="J146" s="270"/>
      <c r="K146" s="266"/>
      <c r="L146" s="266"/>
      <c r="M146" s="271"/>
      <c r="N146" s="272"/>
      <c r="O146" s="273"/>
      <c r="P146" s="273"/>
      <c r="Q146" s="273"/>
      <c r="R146" s="273"/>
      <c r="S146" s="273"/>
      <c r="T146" s="273"/>
      <c r="U146" s="273"/>
      <c r="V146" s="273"/>
      <c r="W146" s="273"/>
      <c r="X146" s="274"/>
      <c r="Y146" s="14"/>
      <c r="Z146" s="14"/>
      <c r="AA146" s="14"/>
      <c r="AB146" s="14"/>
      <c r="AC146" s="14"/>
      <c r="AD146" s="14"/>
      <c r="AE146" s="14"/>
      <c r="AT146" s="275" t="s">
        <v>205</v>
      </c>
      <c r="AU146" s="275" t="s">
        <v>90</v>
      </c>
      <c r="AV146" s="14" t="s">
        <v>199</v>
      </c>
      <c r="AW146" s="14" t="s">
        <v>5</v>
      </c>
      <c r="AX146" s="14" t="s">
        <v>88</v>
      </c>
      <c r="AY146" s="275" t="s">
        <v>192</v>
      </c>
    </row>
    <row r="147" s="2" customFormat="1" ht="24.15" customHeight="1">
      <c r="A147" s="37"/>
      <c r="B147" s="38"/>
      <c r="C147" s="276" t="s">
        <v>227</v>
      </c>
      <c r="D147" s="276" t="s">
        <v>261</v>
      </c>
      <c r="E147" s="277" t="s">
        <v>992</v>
      </c>
      <c r="F147" s="278" t="s">
        <v>993</v>
      </c>
      <c r="G147" s="279" t="s">
        <v>197</v>
      </c>
      <c r="H147" s="280">
        <v>0.253</v>
      </c>
      <c r="I147" s="281"/>
      <c r="J147" s="282"/>
      <c r="K147" s="283">
        <f>ROUND(P147*H147,2)</f>
        <v>0</v>
      </c>
      <c r="L147" s="278" t="s">
        <v>582</v>
      </c>
      <c r="M147" s="284"/>
      <c r="N147" s="285" t="s">
        <v>1</v>
      </c>
      <c r="O147" s="241" t="s">
        <v>43</v>
      </c>
      <c r="P147" s="242">
        <f>I147+J147</f>
        <v>0</v>
      </c>
      <c r="Q147" s="242">
        <f>ROUND(I147*H147,2)</f>
        <v>0</v>
      </c>
      <c r="R147" s="242">
        <f>ROUND(J147*H147,2)</f>
        <v>0</v>
      </c>
      <c r="S147" s="90"/>
      <c r="T147" s="243">
        <f>S147*H147</f>
        <v>0</v>
      </c>
      <c r="U147" s="243">
        <v>0.22</v>
      </c>
      <c r="V147" s="243">
        <f>U147*H147</f>
        <v>0.055660000000000001</v>
      </c>
      <c r="W147" s="243">
        <v>0</v>
      </c>
      <c r="X147" s="244">
        <f>W147*H147</f>
        <v>0</v>
      </c>
      <c r="Y147" s="37"/>
      <c r="Z147" s="37"/>
      <c r="AA147" s="37"/>
      <c r="AB147" s="37"/>
      <c r="AC147" s="37"/>
      <c r="AD147" s="37"/>
      <c r="AE147" s="37"/>
      <c r="AR147" s="245" t="s">
        <v>247</v>
      </c>
      <c r="AT147" s="245" t="s">
        <v>261</v>
      </c>
      <c r="AU147" s="245" t="s">
        <v>90</v>
      </c>
      <c r="AY147" s="16" t="s">
        <v>192</v>
      </c>
      <c r="BE147" s="246">
        <f>IF(O147="základní",K147,0)</f>
        <v>0</v>
      </c>
      <c r="BF147" s="246">
        <f>IF(O147="snížená",K147,0)</f>
        <v>0</v>
      </c>
      <c r="BG147" s="246">
        <f>IF(O147="zákl. přenesená",K147,0)</f>
        <v>0</v>
      </c>
      <c r="BH147" s="246">
        <f>IF(O147="sníž. přenesená",K147,0)</f>
        <v>0</v>
      </c>
      <c r="BI147" s="246">
        <f>IF(O147="nulová",K147,0)</f>
        <v>0</v>
      </c>
      <c r="BJ147" s="16" t="s">
        <v>88</v>
      </c>
      <c r="BK147" s="246">
        <f>ROUND(P147*H147,2)</f>
        <v>0</v>
      </c>
      <c r="BL147" s="16" t="s">
        <v>199</v>
      </c>
      <c r="BM147" s="245" t="s">
        <v>1116</v>
      </c>
    </row>
    <row r="148" s="13" customFormat="1">
      <c r="A148" s="13"/>
      <c r="B148" s="254"/>
      <c r="C148" s="255"/>
      <c r="D148" s="252" t="s">
        <v>205</v>
      </c>
      <c r="E148" s="256" t="s">
        <v>1</v>
      </c>
      <c r="F148" s="257" t="s">
        <v>1117</v>
      </c>
      <c r="G148" s="255"/>
      <c r="H148" s="258">
        <v>0.16300000000000001</v>
      </c>
      <c r="I148" s="259"/>
      <c r="J148" s="259"/>
      <c r="K148" s="255"/>
      <c r="L148" s="255"/>
      <c r="M148" s="260"/>
      <c r="N148" s="261"/>
      <c r="O148" s="262"/>
      <c r="P148" s="262"/>
      <c r="Q148" s="262"/>
      <c r="R148" s="262"/>
      <c r="S148" s="262"/>
      <c r="T148" s="262"/>
      <c r="U148" s="262"/>
      <c r="V148" s="262"/>
      <c r="W148" s="262"/>
      <c r="X148" s="263"/>
      <c r="Y148" s="13"/>
      <c r="Z148" s="13"/>
      <c r="AA148" s="13"/>
      <c r="AB148" s="13"/>
      <c r="AC148" s="13"/>
      <c r="AD148" s="13"/>
      <c r="AE148" s="13"/>
      <c r="AT148" s="264" t="s">
        <v>205</v>
      </c>
      <c r="AU148" s="264" t="s">
        <v>90</v>
      </c>
      <c r="AV148" s="13" t="s">
        <v>90</v>
      </c>
      <c r="AW148" s="13" t="s">
        <v>5</v>
      </c>
      <c r="AX148" s="13" t="s">
        <v>80</v>
      </c>
      <c r="AY148" s="264" t="s">
        <v>192</v>
      </c>
    </row>
    <row r="149" s="13" customFormat="1">
      <c r="A149" s="13"/>
      <c r="B149" s="254"/>
      <c r="C149" s="255"/>
      <c r="D149" s="252" t="s">
        <v>205</v>
      </c>
      <c r="E149" s="256" t="s">
        <v>1</v>
      </c>
      <c r="F149" s="257" t="s">
        <v>1118</v>
      </c>
      <c r="G149" s="255"/>
      <c r="H149" s="258">
        <v>0.59999999999999998</v>
      </c>
      <c r="I149" s="259"/>
      <c r="J149" s="259"/>
      <c r="K149" s="255"/>
      <c r="L149" s="255"/>
      <c r="M149" s="260"/>
      <c r="N149" s="261"/>
      <c r="O149" s="262"/>
      <c r="P149" s="262"/>
      <c r="Q149" s="262"/>
      <c r="R149" s="262"/>
      <c r="S149" s="262"/>
      <c r="T149" s="262"/>
      <c r="U149" s="262"/>
      <c r="V149" s="262"/>
      <c r="W149" s="262"/>
      <c r="X149" s="263"/>
      <c r="Y149" s="13"/>
      <c r="Z149" s="13"/>
      <c r="AA149" s="13"/>
      <c r="AB149" s="13"/>
      <c r="AC149" s="13"/>
      <c r="AD149" s="13"/>
      <c r="AE149" s="13"/>
      <c r="AT149" s="264" t="s">
        <v>205</v>
      </c>
      <c r="AU149" s="264" t="s">
        <v>90</v>
      </c>
      <c r="AV149" s="13" t="s">
        <v>90</v>
      </c>
      <c r="AW149" s="13" t="s">
        <v>5</v>
      </c>
      <c r="AX149" s="13" t="s">
        <v>80</v>
      </c>
      <c r="AY149" s="264" t="s">
        <v>192</v>
      </c>
    </row>
    <row r="150" s="13" customFormat="1">
      <c r="A150" s="13"/>
      <c r="B150" s="254"/>
      <c r="C150" s="255"/>
      <c r="D150" s="252" t="s">
        <v>205</v>
      </c>
      <c r="E150" s="256" t="s">
        <v>1</v>
      </c>
      <c r="F150" s="257" t="s">
        <v>1119</v>
      </c>
      <c r="G150" s="255"/>
      <c r="H150" s="258">
        <v>0.5</v>
      </c>
      <c r="I150" s="259"/>
      <c r="J150" s="259"/>
      <c r="K150" s="255"/>
      <c r="L150" s="255"/>
      <c r="M150" s="260"/>
      <c r="N150" s="261"/>
      <c r="O150" s="262"/>
      <c r="P150" s="262"/>
      <c r="Q150" s="262"/>
      <c r="R150" s="262"/>
      <c r="S150" s="262"/>
      <c r="T150" s="262"/>
      <c r="U150" s="262"/>
      <c r="V150" s="262"/>
      <c r="W150" s="262"/>
      <c r="X150" s="263"/>
      <c r="Y150" s="13"/>
      <c r="Z150" s="13"/>
      <c r="AA150" s="13"/>
      <c r="AB150" s="13"/>
      <c r="AC150" s="13"/>
      <c r="AD150" s="13"/>
      <c r="AE150" s="13"/>
      <c r="AT150" s="264" t="s">
        <v>205</v>
      </c>
      <c r="AU150" s="264" t="s">
        <v>90</v>
      </c>
      <c r="AV150" s="13" t="s">
        <v>90</v>
      </c>
      <c r="AW150" s="13" t="s">
        <v>5</v>
      </c>
      <c r="AX150" s="13" t="s">
        <v>80</v>
      </c>
      <c r="AY150" s="264" t="s">
        <v>192</v>
      </c>
    </row>
    <row r="151" s="14" customFormat="1">
      <c r="A151" s="14"/>
      <c r="B151" s="265"/>
      <c r="C151" s="266"/>
      <c r="D151" s="252" t="s">
        <v>205</v>
      </c>
      <c r="E151" s="267" t="s">
        <v>1</v>
      </c>
      <c r="F151" s="268" t="s">
        <v>209</v>
      </c>
      <c r="G151" s="266"/>
      <c r="H151" s="269">
        <v>1.2629999999999999</v>
      </c>
      <c r="I151" s="270"/>
      <c r="J151" s="270"/>
      <c r="K151" s="266"/>
      <c r="L151" s="266"/>
      <c r="M151" s="271"/>
      <c r="N151" s="272"/>
      <c r="O151" s="273"/>
      <c r="P151" s="273"/>
      <c r="Q151" s="273"/>
      <c r="R151" s="273"/>
      <c r="S151" s="273"/>
      <c r="T151" s="273"/>
      <c r="U151" s="273"/>
      <c r="V151" s="273"/>
      <c r="W151" s="273"/>
      <c r="X151" s="274"/>
      <c r="Y151" s="14"/>
      <c r="Z151" s="14"/>
      <c r="AA151" s="14"/>
      <c r="AB151" s="14"/>
      <c r="AC151" s="14"/>
      <c r="AD151" s="14"/>
      <c r="AE151" s="14"/>
      <c r="AT151" s="275" t="s">
        <v>205</v>
      </c>
      <c r="AU151" s="275" t="s">
        <v>90</v>
      </c>
      <c r="AV151" s="14" t="s">
        <v>199</v>
      </c>
      <c r="AW151" s="14" t="s">
        <v>5</v>
      </c>
      <c r="AX151" s="14" t="s">
        <v>88</v>
      </c>
      <c r="AY151" s="275" t="s">
        <v>192</v>
      </c>
    </row>
    <row r="152" s="13" customFormat="1">
      <c r="A152" s="13"/>
      <c r="B152" s="254"/>
      <c r="C152" s="255"/>
      <c r="D152" s="252" t="s">
        <v>205</v>
      </c>
      <c r="E152" s="255"/>
      <c r="F152" s="257" t="s">
        <v>1120</v>
      </c>
      <c r="G152" s="255"/>
      <c r="H152" s="258">
        <v>0.253</v>
      </c>
      <c r="I152" s="259"/>
      <c r="J152" s="259"/>
      <c r="K152" s="255"/>
      <c r="L152" s="255"/>
      <c r="M152" s="260"/>
      <c r="N152" s="261"/>
      <c r="O152" s="262"/>
      <c r="P152" s="262"/>
      <c r="Q152" s="262"/>
      <c r="R152" s="262"/>
      <c r="S152" s="262"/>
      <c r="T152" s="262"/>
      <c r="U152" s="262"/>
      <c r="V152" s="262"/>
      <c r="W152" s="262"/>
      <c r="X152" s="263"/>
      <c r="Y152" s="13"/>
      <c r="Z152" s="13"/>
      <c r="AA152" s="13"/>
      <c r="AB152" s="13"/>
      <c r="AC152" s="13"/>
      <c r="AD152" s="13"/>
      <c r="AE152" s="13"/>
      <c r="AT152" s="264" t="s">
        <v>205</v>
      </c>
      <c r="AU152" s="264" t="s">
        <v>90</v>
      </c>
      <c r="AV152" s="13" t="s">
        <v>90</v>
      </c>
      <c r="AW152" s="13" t="s">
        <v>4</v>
      </c>
      <c r="AX152" s="13" t="s">
        <v>88</v>
      </c>
      <c r="AY152" s="264" t="s">
        <v>192</v>
      </c>
    </row>
    <row r="153" s="2" customFormat="1" ht="37.8" customHeight="1">
      <c r="A153" s="37"/>
      <c r="B153" s="38"/>
      <c r="C153" s="233" t="s">
        <v>234</v>
      </c>
      <c r="D153" s="233" t="s">
        <v>194</v>
      </c>
      <c r="E153" s="234" t="s">
        <v>1121</v>
      </c>
      <c r="F153" s="235" t="s">
        <v>1122</v>
      </c>
      <c r="G153" s="236" t="s">
        <v>314</v>
      </c>
      <c r="H153" s="237">
        <v>7</v>
      </c>
      <c r="I153" s="238"/>
      <c r="J153" s="238"/>
      <c r="K153" s="239">
        <f>ROUND(P153*H153,2)</f>
        <v>0</v>
      </c>
      <c r="L153" s="235" t="s">
        <v>582</v>
      </c>
      <c r="M153" s="43"/>
      <c r="N153" s="240" t="s">
        <v>1</v>
      </c>
      <c r="O153" s="241" t="s">
        <v>43</v>
      </c>
      <c r="P153" s="242">
        <f>I153+J153</f>
        <v>0</v>
      </c>
      <c r="Q153" s="242">
        <f>ROUND(I153*H153,2)</f>
        <v>0</v>
      </c>
      <c r="R153" s="242">
        <f>ROUND(J153*H153,2)</f>
        <v>0</v>
      </c>
      <c r="S153" s="90"/>
      <c r="T153" s="243">
        <f>S153*H153</f>
        <v>0</v>
      </c>
      <c r="U153" s="243">
        <v>0</v>
      </c>
      <c r="V153" s="243">
        <f>U153*H153</f>
        <v>0</v>
      </c>
      <c r="W153" s="243">
        <v>0</v>
      </c>
      <c r="X153" s="244">
        <f>W153*H153</f>
        <v>0</v>
      </c>
      <c r="Y153" s="37"/>
      <c r="Z153" s="37"/>
      <c r="AA153" s="37"/>
      <c r="AB153" s="37"/>
      <c r="AC153" s="37"/>
      <c r="AD153" s="37"/>
      <c r="AE153" s="37"/>
      <c r="AR153" s="245" t="s">
        <v>199</v>
      </c>
      <c r="AT153" s="245" t="s">
        <v>194</v>
      </c>
      <c r="AU153" s="245" t="s">
        <v>90</v>
      </c>
      <c r="AY153" s="16" t="s">
        <v>192</v>
      </c>
      <c r="BE153" s="246">
        <f>IF(O153="základní",K153,0)</f>
        <v>0</v>
      </c>
      <c r="BF153" s="246">
        <f>IF(O153="snížená",K153,0)</f>
        <v>0</v>
      </c>
      <c r="BG153" s="246">
        <f>IF(O153="zákl. přenesená",K153,0)</f>
        <v>0</v>
      </c>
      <c r="BH153" s="246">
        <f>IF(O153="sníž. přenesená",K153,0)</f>
        <v>0</v>
      </c>
      <c r="BI153" s="246">
        <f>IF(O153="nulová",K153,0)</f>
        <v>0</v>
      </c>
      <c r="BJ153" s="16" t="s">
        <v>88</v>
      </c>
      <c r="BK153" s="246">
        <f>ROUND(P153*H153,2)</f>
        <v>0</v>
      </c>
      <c r="BL153" s="16" t="s">
        <v>199</v>
      </c>
      <c r="BM153" s="245" t="s">
        <v>1123</v>
      </c>
    </row>
    <row r="154" s="2" customFormat="1">
      <c r="A154" s="37"/>
      <c r="B154" s="38"/>
      <c r="C154" s="39"/>
      <c r="D154" s="247" t="s">
        <v>201</v>
      </c>
      <c r="E154" s="39"/>
      <c r="F154" s="248" t="s">
        <v>1124</v>
      </c>
      <c r="G154" s="39"/>
      <c r="H154" s="39"/>
      <c r="I154" s="249"/>
      <c r="J154" s="249"/>
      <c r="K154" s="39"/>
      <c r="L154" s="39"/>
      <c r="M154" s="43"/>
      <c r="N154" s="250"/>
      <c r="O154" s="251"/>
      <c r="P154" s="90"/>
      <c r="Q154" s="90"/>
      <c r="R154" s="90"/>
      <c r="S154" s="90"/>
      <c r="T154" s="90"/>
      <c r="U154" s="90"/>
      <c r="V154" s="90"/>
      <c r="W154" s="90"/>
      <c r="X154" s="91"/>
      <c r="Y154" s="37"/>
      <c r="Z154" s="37"/>
      <c r="AA154" s="37"/>
      <c r="AB154" s="37"/>
      <c r="AC154" s="37"/>
      <c r="AD154" s="37"/>
      <c r="AE154" s="37"/>
      <c r="AT154" s="16" t="s">
        <v>201</v>
      </c>
      <c r="AU154" s="16" t="s">
        <v>90</v>
      </c>
    </row>
    <row r="155" s="2" customFormat="1">
      <c r="A155" s="37"/>
      <c r="B155" s="38"/>
      <c r="C155" s="39"/>
      <c r="D155" s="252" t="s">
        <v>203</v>
      </c>
      <c r="E155" s="39"/>
      <c r="F155" s="253" t="s">
        <v>1125</v>
      </c>
      <c r="G155" s="39"/>
      <c r="H155" s="39"/>
      <c r="I155" s="249"/>
      <c r="J155" s="249"/>
      <c r="K155" s="39"/>
      <c r="L155" s="39"/>
      <c r="M155" s="43"/>
      <c r="N155" s="250"/>
      <c r="O155" s="251"/>
      <c r="P155" s="90"/>
      <c r="Q155" s="90"/>
      <c r="R155" s="90"/>
      <c r="S155" s="90"/>
      <c r="T155" s="90"/>
      <c r="U155" s="90"/>
      <c r="V155" s="90"/>
      <c r="W155" s="90"/>
      <c r="X155" s="91"/>
      <c r="Y155" s="37"/>
      <c r="Z155" s="37"/>
      <c r="AA155" s="37"/>
      <c r="AB155" s="37"/>
      <c r="AC155" s="37"/>
      <c r="AD155" s="37"/>
      <c r="AE155" s="37"/>
      <c r="AT155" s="16" t="s">
        <v>203</v>
      </c>
      <c r="AU155" s="16" t="s">
        <v>90</v>
      </c>
    </row>
    <row r="156" s="13" customFormat="1">
      <c r="A156" s="13"/>
      <c r="B156" s="254"/>
      <c r="C156" s="255"/>
      <c r="D156" s="252" t="s">
        <v>205</v>
      </c>
      <c r="E156" s="256" t="s">
        <v>1</v>
      </c>
      <c r="F156" s="257" t="s">
        <v>1126</v>
      </c>
      <c r="G156" s="255"/>
      <c r="H156" s="258">
        <v>1</v>
      </c>
      <c r="I156" s="259"/>
      <c r="J156" s="259"/>
      <c r="K156" s="255"/>
      <c r="L156" s="255"/>
      <c r="M156" s="260"/>
      <c r="N156" s="261"/>
      <c r="O156" s="262"/>
      <c r="P156" s="262"/>
      <c r="Q156" s="262"/>
      <c r="R156" s="262"/>
      <c r="S156" s="262"/>
      <c r="T156" s="262"/>
      <c r="U156" s="262"/>
      <c r="V156" s="262"/>
      <c r="W156" s="262"/>
      <c r="X156" s="263"/>
      <c r="Y156" s="13"/>
      <c r="Z156" s="13"/>
      <c r="AA156" s="13"/>
      <c r="AB156" s="13"/>
      <c r="AC156" s="13"/>
      <c r="AD156" s="13"/>
      <c r="AE156" s="13"/>
      <c r="AT156" s="264" t="s">
        <v>205</v>
      </c>
      <c r="AU156" s="264" t="s">
        <v>90</v>
      </c>
      <c r="AV156" s="13" t="s">
        <v>90</v>
      </c>
      <c r="AW156" s="13" t="s">
        <v>5</v>
      </c>
      <c r="AX156" s="13" t="s">
        <v>80</v>
      </c>
      <c r="AY156" s="264" t="s">
        <v>192</v>
      </c>
    </row>
    <row r="157" s="13" customFormat="1">
      <c r="A157" s="13"/>
      <c r="B157" s="254"/>
      <c r="C157" s="255"/>
      <c r="D157" s="252" t="s">
        <v>205</v>
      </c>
      <c r="E157" s="256" t="s">
        <v>1</v>
      </c>
      <c r="F157" s="257" t="s">
        <v>1127</v>
      </c>
      <c r="G157" s="255"/>
      <c r="H157" s="258">
        <v>6</v>
      </c>
      <c r="I157" s="259"/>
      <c r="J157" s="259"/>
      <c r="K157" s="255"/>
      <c r="L157" s="255"/>
      <c r="M157" s="260"/>
      <c r="N157" s="261"/>
      <c r="O157" s="262"/>
      <c r="P157" s="262"/>
      <c r="Q157" s="262"/>
      <c r="R157" s="262"/>
      <c r="S157" s="262"/>
      <c r="T157" s="262"/>
      <c r="U157" s="262"/>
      <c r="V157" s="262"/>
      <c r="W157" s="262"/>
      <c r="X157" s="263"/>
      <c r="Y157" s="13"/>
      <c r="Z157" s="13"/>
      <c r="AA157" s="13"/>
      <c r="AB157" s="13"/>
      <c r="AC157" s="13"/>
      <c r="AD157" s="13"/>
      <c r="AE157" s="13"/>
      <c r="AT157" s="264" t="s">
        <v>205</v>
      </c>
      <c r="AU157" s="264" t="s">
        <v>90</v>
      </c>
      <c r="AV157" s="13" t="s">
        <v>90</v>
      </c>
      <c r="AW157" s="13" t="s">
        <v>5</v>
      </c>
      <c r="AX157" s="13" t="s">
        <v>80</v>
      </c>
      <c r="AY157" s="264" t="s">
        <v>192</v>
      </c>
    </row>
    <row r="158" s="14" customFormat="1">
      <c r="A158" s="14"/>
      <c r="B158" s="265"/>
      <c r="C158" s="266"/>
      <c r="D158" s="252" t="s">
        <v>205</v>
      </c>
      <c r="E158" s="267" t="s">
        <v>1</v>
      </c>
      <c r="F158" s="268" t="s">
        <v>209</v>
      </c>
      <c r="G158" s="266"/>
      <c r="H158" s="269">
        <v>7</v>
      </c>
      <c r="I158" s="270"/>
      <c r="J158" s="270"/>
      <c r="K158" s="266"/>
      <c r="L158" s="266"/>
      <c r="M158" s="271"/>
      <c r="N158" s="272"/>
      <c r="O158" s="273"/>
      <c r="P158" s="273"/>
      <c r="Q158" s="273"/>
      <c r="R158" s="273"/>
      <c r="S158" s="273"/>
      <c r="T158" s="273"/>
      <c r="U158" s="273"/>
      <c r="V158" s="273"/>
      <c r="W158" s="273"/>
      <c r="X158" s="274"/>
      <c r="Y158" s="14"/>
      <c r="Z158" s="14"/>
      <c r="AA158" s="14"/>
      <c r="AB158" s="14"/>
      <c r="AC158" s="14"/>
      <c r="AD158" s="14"/>
      <c r="AE158" s="14"/>
      <c r="AT158" s="275" t="s">
        <v>205</v>
      </c>
      <c r="AU158" s="275" t="s">
        <v>90</v>
      </c>
      <c r="AV158" s="14" t="s">
        <v>199</v>
      </c>
      <c r="AW158" s="14" t="s">
        <v>5</v>
      </c>
      <c r="AX158" s="14" t="s">
        <v>88</v>
      </c>
      <c r="AY158" s="275" t="s">
        <v>192</v>
      </c>
    </row>
    <row r="159" s="2" customFormat="1" ht="37.8" customHeight="1">
      <c r="A159" s="37"/>
      <c r="B159" s="38"/>
      <c r="C159" s="233" t="s">
        <v>242</v>
      </c>
      <c r="D159" s="233" t="s">
        <v>194</v>
      </c>
      <c r="E159" s="234" t="s">
        <v>1128</v>
      </c>
      <c r="F159" s="235" t="s">
        <v>1129</v>
      </c>
      <c r="G159" s="236" t="s">
        <v>314</v>
      </c>
      <c r="H159" s="237">
        <v>67</v>
      </c>
      <c r="I159" s="238"/>
      <c r="J159" s="238"/>
      <c r="K159" s="239">
        <f>ROUND(P159*H159,2)</f>
        <v>0</v>
      </c>
      <c r="L159" s="235" t="s">
        <v>582</v>
      </c>
      <c r="M159" s="43"/>
      <c r="N159" s="240" t="s">
        <v>1</v>
      </c>
      <c r="O159" s="241" t="s">
        <v>43</v>
      </c>
      <c r="P159" s="242">
        <f>I159+J159</f>
        <v>0</v>
      </c>
      <c r="Q159" s="242">
        <f>ROUND(I159*H159,2)</f>
        <v>0</v>
      </c>
      <c r="R159" s="242">
        <f>ROUND(J159*H159,2)</f>
        <v>0</v>
      </c>
      <c r="S159" s="90"/>
      <c r="T159" s="243">
        <f>S159*H159</f>
        <v>0</v>
      </c>
      <c r="U159" s="243">
        <v>0</v>
      </c>
      <c r="V159" s="243">
        <f>U159*H159</f>
        <v>0</v>
      </c>
      <c r="W159" s="243">
        <v>0</v>
      </c>
      <c r="X159" s="244">
        <f>W159*H159</f>
        <v>0</v>
      </c>
      <c r="Y159" s="37"/>
      <c r="Z159" s="37"/>
      <c r="AA159" s="37"/>
      <c r="AB159" s="37"/>
      <c r="AC159" s="37"/>
      <c r="AD159" s="37"/>
      <c r="AE159" s="37"/>
      <c r="AR159" s="245" t="s">
        <v>199</v>
      </c>
      <c r="AT159" s="245" t="s">
        <v>194</v>
      </c>
      <c r="AU159" s="245" t="s">
        <v>90</v>
      </c>
      <c r="AY159" s="16" t="s">
        <v>192</v>
      </c>
      <c r="BE159" s="246">
        <f>IF(O159="základní",K159,0)</f>
        <v>0</v>
      </c>
      <c r="BF159" s="246">
        <f>IF(O159="snížená",K159,0)</f>
        <v>0</v>
      </c>
      <c r="BG159" s="246">
        <f>IF(O159="zákl. přenesená",K159,0)</f>
        <v>0</v>
      </c>
      <c r="BH159" s="246">
        <f>IF(O159="sníž. přenesená",K159,0)</f>
        <v>0</v>
      </c>
      <c r="BI159" s="246">
        <f>IF(O159="nulová",K159,0)</f>
        <v>0</v>
      </c>
      <c r="BJ159" s="16" t="s">
        <v>88</v>
      </c>
      <c r="BK159" s="246">
        <f>ROUND(P159*H159,2)</f>
        <v>0</v>
      </c>
      <c r="BL159" s="16" t="s">
        <v>199</v>
      </c>
      <c r="BM159" s="245" t="s">
        <v>1130</v>
      </c>
    </row>
    <row r="160" s="2" customFormat="1">
      <c r="A160" s="37"/>
      <c r="B160" s="38"/>
      <c r="C160" s="39"/>
      <c r="D160" s="247" t="s">
        <v>201</v>
      </c>
      <c r="E160" s="39"/>
      <c r="F160" s="248" t="s">
        <v>1131</v>
      </c>
      <c r="G160" s="39"/>
      <c r="H160" s="39"/>
      <c r="I160" s="249"/>
      <c r="J160" s="249"/>
      <c r="K160" s="39"/>
      <c r="L160" s="39"/>
      <c r="M160" s="43"/>
      <c r="N160" s="250"/>
      <c r="O160" s="251"/>
      <c r="P160" s="90"/>
      <c r="Q160" s="90"/>
      <c r="R160" s="90"/>
      <c r="S160" s="90"/>
      <c r="T160" s="90"/>
      <c r="U160" s="90"/>
      <c r="V160" s="90"/>
      <c r="W160" s="90"/>
      <c r="X160" s="91"/>
      <c r="Y160" s="37"/>
      <c r="Z160" s="37"/>
      <c r="AA160" s="37"/>
      <c r="AB160" s="37"/>
      <c r="AC160" s="37"/>
      <c r="AD160" s="37"/>
      <c r="AE160" s="37"/>
      <c r="AT160" s="16" t="s">
        <v>201</v>
      </c>
      <c r="AU160" s="16" t="s">
        <v>90</v>
      </c>
    </row>
    <row r="161" s="2" customFormat="1">
      <c r="A161" s="37"/>
      <c r="B161" s="38"/>
      <c r="C161" s="39"/>
      <c r="D161" s="252" t="s">
        <v>203</v>
      </c>
      <c r="E161" s="39"/>
      <c r="F161" s="253" t="s">
        <v>1125</v>
      </c>
      <c r="G161" s="39"/>
      <c r="H161" s="39"/>
      <c r="I161" s="249"/>
      <c r="J161" s="249"/>
      <c r="K161" s="39"/>
      <c r="L161" s="39"/>
      <c r="M161" s="43"/>
      <c r="N161" s="250"/>
      <c r="O161" s="251"/>
      <c r="P161" s="90"/>
      <c r="Q161" s="90"/>
      <c r="R161" s="90"/>
      <c r="S161" s="90"/>
      <c r="T161" s="90"/>
      <c r="U161" s="90"/>
      <c r="V161" s="90"/>
      <c r="W161" s="90"/>
      <c r="X161" s="91"/>
      <c r="Y161" s="37"/>
      <c r="Z161" s="37"/>
      <c r="AA161" s="37"/>
      <c r="AB161" s="37"/>
      <c r="AC161" s="37"/>
      <c r="AD161" s="37"/>
      <c r="AE161" s="37"/>
      <c r="AT161" s="16" t="s">
        <v>203</v>
      </c>
      <c r="AU161" s="16" t="s">
        <v>90</v>
      </c>
    </row>
    <row r="162" s="13" customFormat="1">
      <c r="A162" s="13"/>
      <c r="B162" s="254"/>
      <c r="C162" s="255"/>
      <c r="D162" s="252" t="s">
        <v>205</v>
      </c>
      <c r="E162" s="256" t="s">
        <v>1</v>
      </c>
      <c r="F162" s="257" t="s">
        <v>1099</v>
      </c>
      <c r="G162" s="255"/>
      <c r="H162" s="258">
        <v>3</v>
      </c>
      <c r="I162" s="259"/>
      <c r="J162" s="259"/>
      <c r="K162" s="255"/>
      <c r="L162" s="255"/>
      <c r="M162" s="260"/>
      <c r="N162" s="261"/>
      <c r="O162" s="262"/>
      <c r="P162" s="262"/>
      <c r="Q162" s="262"/>
      <c r="R162" s="262"/>
      <c r="S162" s="262"/>
      <c r="T162" s="262"/>
      <c r="U162" s="262"/>
      <c r="V162" s="262"/>
      <c r="W162" s="262"/>
      <c r="X162" s="263"/>
      <c r="Y162" s="13"/>
      <c r="Z162" s="13"/>
      <c r="AA162" s="13"/>
      <c r="AB162" s="13"/>
      <c r="AC162" s="13"/>
      <c r="AD162" s="13"/>
      <c r="AE162" s="13"/>
      <c r="AT162" s="264" t="s">
        <v>205</v>
      </c>
      <c r="AU162" s="264" t="s">
        <v>90</v>
      </c>
      <c r="AV162" s="13" t="s">
        <v>90</v>
      </c>
      <c r="AW162" s="13" t="s">
        <v>5</v>
      </c>
      <c r="AX162" s="13" t="s">
        <v>80</v>
      </c>
      <c r="AY162" s="264" t="s">
        <v>192</v>
      </c>
    </row>
    <row r="163" s="13" customFormat="1">
      <c r="A163" s="13"/>
      <c r="B163" s="254"/>
      <c r="C163" s="255"/>
      <c r="D163" s="252" t="s">
        <v>205</v>
      </c>
      <c r="E163" s="256" t="s">
        <v>1</v>
      </c>
      <c r="F163" s="257" t="s">
        <v>1132</v>
      </c>
      <c r="G163" s="255"/>
      <c r="H163" s="258">
        <v>64</v>
      </c>
      <c r="I163" s="259"/>
      <c r="J163" s="259"/>
      <c r="K163" s="255"/>
      <c r="L163" s="255"/>
      <c r="M163" s="260"/>
      <c r="N163" s="261"/>
      <c r="O163" s="262"/>
      <c r="P163" s="262"/>
      <c r="Q163" s="262"/>
      <c r="R163" s="262"/>
      <c r="S163" s="262"/>
      <c r="T163" s="262"/>
      <c r="U163" s="262"/>
      <c r="V163" s="262"/>
      <c r="W163" s="262"/>
      <c r="X163" s="263"/>
      <c r="Y163" s="13"/>
      <c r="Z163" s="13"/>
      <c r="AA163" s="13"/>
      <c r="AB163" s="13"/>
      <c r="AC163" s="13"/>
      <c r="AD163" s="13"/>
      <c r="AE163" s="13"/>
      <c r="AT163" s="264" t="s">
        <v>205</v>
      </c>
      <c r="AU163" s="264" t="s">
        <v>90</v>
      </c>
      <c r="AV163" s="13" t="s">
        <v>90</v>
      </c>
      <c r="AW163" s="13" t="s">
        <v>5</v>
      </c>
      <c r="AX163" s="13" t="s">
        <v>80</v>
      </c>
      <c r="AY163" s="264" t="s">
        <v>192</v>
      </c>
    </row>
    <row r="164" s="14" customFormat="1">
      <c r="A164" s="14"/>
      <c r="B164" s="265"/>
      <c r="C164" s="266"/>
      <c r="D164" s="252" t="s">
        <v>205</v>
      </c>
      <c r="E164" s="267" t="s">
        <v>1</v>
      </c>
      <c r="F164" s="268" t="s">
        <v>209</v>
      </c>
      <c r="G164" s="266"/>
      <c r="H164" s="269">
        <v>67</v>
      </c>
      <c r="I164" s="270"/>
      <c r="J164" s="270"/>
      <c r="K164" s="266"/>
      <c r="L164" s="266"/>
      <c r="M164" s="271"/>
      <c r="N164" s="272"/>
      <c r="O164" s="273"/>
      <c r="P164" s="273"/>
      <c r="Q164" s="273"/>
      <c r="R164" s="273"/>
      <c r="S164" s="273"/>
      <c r="T164" s="273"/>
      <c r="U164" s="273"/>
      <c r="V164" s="273"/>
      <c r="W164" s="273"/>
      <c r="X164" s="274"/>
      <c r="Y164" s="14"/>
      <c r="Z164" s="14"/>
      <c r="AA164" s="14"/>
      <c r="AB164" s="14"/>
      <c r="AC164" s="14"/>
      <c r="AD164" s="14"/>
      <c r="AE164" s="14"/>
      <c r="AT164" s="275" t="s">
        <v>205</v>
      </c>
      <c r="AU164" s="275" t="s">
        <v>90</v>
      </c>
      <c r="AV164" s="14" t="s">
        <v>199</v>
      </c>
      <c r="AW164" s="14" t="s">
        <v>5</v>
      </c>
      <c r="AX164" s="14" t="s">
        <v>88</v>
      </c>
      <c r="AY164" s="275" t="s">
        <v>192</v>
      </c>
    </row>
    <row r="165" s="2" customFormat="1" ht="37.8" customHeight="1">
      <c r="A165" s="37"/>
      <c r="B165" s="38"/>
      <c r="C165" s="233" t="s">
        <v>247</v>
      </c>
      <c r="D165" s="233" t="s">
        <v>194</v>
      </c>
      <c r="E165" s="234" t="s">
        <v>1133</v>
      </c>
      <c r="F165" s="235" t="s">
        <v>1134</v>
      </c>
      <c r="G165" s="236" t="s">
        <v>314</v>
      </c>
      <c r="H165" s="237">
        <v>1</v>
      </c>
      <c r="I165" s="238"/>
      <c r="J165" s="238"/>
      <c r="K165" s="239">
        <f>ROUND(P165*H165,2)</f>
        <v>0</v>
      </c>
      <c r="L165" s="235" t="s">
        <v>582</v>
      </c>
      <c r="M165" s="43"/>
      <c r="N165" s="240" t="s">
        <v>1</v>
      </c>
      <c r="O165" s="241" t="s">
        <v>43</v>
      </c>
      <c r="P165" s="242">
        <f>I165+J165</f>
        <v>0</v>
      </c>
      <c r="Q165" s="242">
        <f>ROUND(I165*H165,2)</f>
        <v>0</v>
      </c>
      <c r="R165" s="242">
        <f>ROUND(J165*H165,2)</f>
        <v>0</v>
      </c>
      <c r="S165" s="90"/>
      <c r="T165" s="243">
        <f>S165*H165</f>
        <v>0</v>
      </c>
      <c r="U165" s="243">
        <v>0</v>
      </c>
      <c r="V165" s="243">
        <f>U165*H165</f>
        <v>0</v>
      </c>
      <c r="W165" s="243">
        <v>0</v>
      </c>
      <c r="X165" s="244">
        <f>W165*H165</f>
        <v>0</v>
      </c>
      <c r="Y165" s="37"/>
      <c r="Z165" s="37"/>
      <c r="AA165" s="37"/>
      <c r="AB165" s="37"/>
      <c r="AC165" s="37"/>
      <c r="AD165" s="37"/>
      <c r="AE165" s="37"/>
      <c r="AR165" s="245" t="s">
        <v>199</v>
      </c>
      <c r="AT165" s="245" t="s">
        <v>194</v>
      </c>
      <c r="AU165" s="245" t="s">
        <v>90</v>
      </c>
      <c r="AY165" s="16" t="s">
        <v>192</v>
      </c>
      <c r="BE165" s="246">
        <f>IF(O165="základní",K165,0)</f>
        <v>0</v>
      </c>
      <c r="BF165" s="246">
        <f>IF(O165="snížená",K165,0)</f>
        <v>0</v>
      </c>
      <c r="BG165" s="246">
        <f>IF(O165="zákl. přenesená",K165,0)</f>
        <v>0</v>
      </c>
      <c r="BH165" s="246">
        <f>IF(O165="sníž. přenesená",K165,0)</f>
        <v>0</v>
      </c>
      <c r="BI165" s="246">
        <f>IF(O165="nulová",K165,0)</f>
        <v>0</v>
      </c>
      <c r="BJ165" s="16" t="s">
        <v>88</v>
      </c>
      <c r="BK165" s="246">
        <f>ROUND(P165*H165,2)</f>
        <v>0</v>
      </c>
      <c r="BL165" s="16" t="s">
        <v>199</v>
      </c>
      <c r="BM165" s="245" t="s">
        <v>1135</v>
      </c>
    </row>
    <row r="166" s="2" customFormat="1">
      <c r="A166" s="37"/>
      <c r="B166" s="38"/>
      <c r="C166" s="39"/>
      <c r="D166" s="247" t="s">
        <v>201</v>
      </c>
      <c r="E166" s="39"/>
      <c r="F166" s="248" t="s">
        <v>1136</v>
      </c>
      <c r="G166" s="39"/>
      <c r="H166" s="39"/>
      <c r="I166" s="249"/>
      <c r="J166" s="249"/>
      <c r="K166" s="39"/>
      <c r="L166" s="39"/>
      <c r="M166" s="43"/>
      <c r="N166" s="250"/>
      <c r="O166" s="251"/>
      <c r="P166" s="90"/>
      <c r="Q166" s="90"/>
      <c r="R166" s="90"/>
      <c r="S166" s="90"/>
      <c r="T166" s="90"/>
      <c r="U166" s="90"/>
      <c r="V166" s="90"/>
      <c r="W166" s="90"/>
      <c r="X166" s="91"/>
      <c r="Y166" s="37"/>
      <c r="Z166" s="37"/>
      <c r="AA166" s="37"/>
      <c r="AB166" s="37"/>
      <c r="AC166" s="37"/>
      <c r="AD166" s="37"/>
      <c r="AE166" s="37"/>
      <c r="AT166" s="16" t="s">
        <v>201</v>
      </c>
      <c r="AU166" s="16" t="s">
        <v>90</v>
      </c>
    </row>
    <row r="167" s="2" customFormat="1">
      <c r="A167" s="37"/>
      <c r="B167" s="38"/>
      <c r="C167" s="39"/>
      <c r="D167" s="252" t="s">
        <v>203</v>
      </c>
      <c r="E167" s="39"/>
      <c r="F167" s="253" t="s">
        <v>1125</v>
      </c>
      <c r="G167" s="39"/>
      <c r="H167" s="39"/>
      <c r="I167" s="249"/>
      <c r="J167" s="249"/>
      <c r="K167" s="39"/>
      <c r="L167" s="39"/>
      <c r="M167" s="43"/>
      <c r="N167" s="250"/>
      <c r="O167" s="251"/>
      <c r="P167" s="90"/>
      <c r="Q167" s="90"/>
      <c r="R167" s="90"/>
      <c r="S167" s="90"/>
      <c r="T167" s="90"/>
      <c r="U167" s="90"/>
      <c r="V167" s="90"/>
      <c r="W167" s="90"/>
      <c r="X167" s="91"/>
      <c r="Y167" s="37"/>
      <c r="Z167" s="37"/>
      <c r="AA167" s="37"/>
      <c r="AB167" s="37"/>
      <c r="AC167" s="37"/>
      <c r="AD167" s="37"/>
      <c r="AE167" s="37"/>
      <c r="AT167" s="16" t="s">
        <v>203</v>
      </c>
      <c r="AU167" s="16" t="s">
        <v>90</v>
      </c>
    </row>
    <row r="168" s="13" customFormat="1">
      <c r="A168" s="13"/>
      <c r="B168" s="254"/>
      <c r="C168" s="255"/>
      <c r="D168" s="252" t="s">
        <v>205</v>
      </c>
      <c r="E168" s="256" t="s">
        <v>1</v>
      </c>
      <c r="F168" s="257" t="s">
        <v>1137</v>
      </c>
      <c r="G168" s="255"/>
      <c r="H168" s="258">
        <v>1</v>
      </c>
      <c r="I168" s="259"/>
      <c r="J168" s="259"/>
      <c r="K168" s="255"/>
      <c r="L168" s="255"/>
      <c r="M168" s="260"/>
      <c r="N168" s="261"/>
      <c r="O168" s="262"/>
      <c r="P168" s="262"/>
      <c r="Q168" s="262"/>
      <c r="R168" s="262"/>
      <c r="S168" s="262"/>
      <c r="T168" s="262"/>
      <c r="U168" s="262"/>
      <c r="V168" s="262"/>
      <c r="W168" s="262"/>
      <c r="X168" s="263"/>
      <c r="Y168" s="13"/>
      <c r="Z168" s="13"/>
      <c r="AA168" s="13"/>
      <c r="AB168" s="13"/>
      <c r="AC168" s="13"/>
      <c r="AD168" s="13"/>
      <c r="AE168" s="13"/>
      <c r="AT168" s="264" t="s">
        <v>205</v>
      </c>
      <c r="AU168" s="264" t="s">
        <v>90</v>
      </c>
      <c r="AV168" s="13" t="s">
        <v>90</v>
      </c>
      <c r="AW168" s="13" t="s">
        <v>5</v>
      </c>
      <c r="AX168" s="13" t="s">
        <v>88</v>
      </c>
      <c r="AY168" s="264" t="s">
        <v>192</v>
      </c>
    </row>
    <row r="169" s="2" customFormat="1" ht="21.75" customHeight="1">
      <c r="A169" s="37"/>
      <c r="B169" s="38"/>
      <c r="C169" s="276" t="s">
        <v>254</v>
      </c>
      <c r="D169" s="276" t="s">
        <v>261</v>
      </c>
      <c r="E169" s="277" t="s">
        <v>1138</v>
      </c>
      <c r="F169" s="278" t="s">
        <v>1139</v>
      </c>
      <c r="G169" s="279" t="s">
        <v>314</v>
      </c>
      <c r="H169" s="280">
        <v>3</v>
      </c>
      <c r="I169" s="281"/>
      <c r="J169" s="282"/>
      <c r="K169" s="283">
        <f>ROUND(P169*H169,2)</f>
        <v>0</v>
      </c>
      <c r="L169" s="278" t="s">
        <v>1</v>
      </c>
      <c r="M169" s="284"/>
      <c r="N169" s="285" t="s">
        <v>1</v>
      </c>
      <c r="O169" s="241" t="s">
        <v>43</v>
      </c>
      <c r="P169" s="242">
        <f>I169+J169</f>
        <v>0</v>
      </c>
      <c r="Q169" s="242">
        <f>ROUND(I169*H169,2)</f>
        <v>0</v>
      </c>
      <c r="R169" s="242">
        <f>ROUND(J169*H169,2)</f>
        <v>0</v>
      </c>
      <c r="S169" s="90"/>
      <c r="T169" s="243">
        <f>S169*H169</f>
        <v>0</v>
      </c>
      <c r="U169" s="243">
        <v>0.0035400000000000002</v>
      </c>
      <c r="V169" s="243">
        <f>U169*H169</f>
        <v>0.010620000000000001</v>
      </c>
      <c r="W169" s="243">
        <v>0</v>
      </c>
      <c r="X169" s="244">
        <f>W169*H169</f>
        <v>0</v>
      </c>
      <c r="Y169" s="37"/>
      <c r="Z169" s="37"/>
      <c r="AA169" s="37"/>
      <c r="AB169" s="37"/>
      <c r="AC169" s="37"/>
      <c r="AD169" s="37"/>
      <c r="AE169" s="37"/>
      <c r="AR169" s="245" t="s">
        <v>247</v>
      </c>
      <c r="AT169" s="245" t="s">
        <v>261</v>
      </c>
      <c r="AU169" s="245" t="s">
        <v>90</v>
      </c>
      <c r="AY169" s="16" t="s">
        <v>192</v>
      </c>
      <c r="BE169" s="246">
        <f>IF(O169="základní",K169,0)</f>
        <v>0</v>
      </c>
      <c r="BF169" s="246">
        <f>IF(O169="snížená",K169,0)</f>
        <v>0</v>
      </c>
      <c r="BG169" s="246">
        <f>IF(O169="zákl. přenesená",K169,0)</f>
        <v>0</v>
      </c>
      <c r="BH169" s="246">
        <f>IF(O169="sníž. přenesená",K169,0)</f>
        <v>0</v>
      </c>
      <c r="BI169" s="246">
        <f>IF(O169="nulová",K169,0)</f>
        <v>0</v>
      </c>
      <c r="BJ169" s="16" t="s">
        <v>88</v>
      </c>
      <c r="BK169" s="246">
        <f>ROUND(P169*H169,2)</f>
        <v>0</v>
      </c>
      <c r="BL169" s="16" t="s">
        <v>199</v>
      </c>
      <c r="BM169" s="245" t="s">
        <v>1140</v>
      </c>
    </row>
    <row r="170" s="2" customFormat="1" ht="24.15" customHeight="1">
      <c r="A170" s="37"/>
      <c r="B170" s="38"/>
      <c r="C170" s="233" t="s">
        <v>260</v>
      </c>
      <c r="D170" s="233" t="s">
        <v>194</v>
      </c>
      <c r="E170" s="234" t="s">
        <v>1141</v>
      </c>
      <c r="F170" s="235" t="s">
        <v>1142</v>
      </c>
      <c r="G170" s="236" t="s">
        <v>314</v>
      </c>
      <c r="H170" s="237">
        <v>3</v>
      </c>
      <c r="I170" s="238"/>
      <c r="J170" s="238"/>
      <c r="K170" s="239">
        <f>ROUND(P170*H170,2)</f>
        <v>0</v>
      </c>
      <c r="L170" s="235" t="s">
        <v>582</v>
      </c>
      <c r="M170" s="43"/>
      <c r="N170" s="240" t="s">
        <v>1</v>
      </c>
      <c r="O170" s="241" t="s">
        <v>43</v>
      </c>
      <c r="P170" s="242">
        <f>I170+J170</f>
        <v>0</v>
      </c>
      <c r="Q170" s="242">
        <f>ROUND(I170*H170,2)</f>
        <v>0</v>
      </c>
      <c r="R170" s="242">
        <f>ROUND(J170*H170,2)</f>
        <v>0</v>
      </c>
      <c r="S170" s="90"/>
      <c r="T170" s="243">
        <f>S170*H170</f>
        <v>0</v>
      </c>
      <c r="U170" s="243">
        <v>5.0000000000000002E-05</v>
      </c>
      <c r="V170" s="243">
        <f>U170*H170</f>
        <v>0.00015000000000000001</v>
      </c>
      <c r="W170" s="243">
        <v>0</v>
      </c>
      <c r="X170" s="244">
        <f>W170*H170</f>
        <v>0</v>
      </c>
      <c r="Y170" s="37"/>
      <c r="Z170" s="37"/>
      <c r="AA170" s="37"/>
      <c r="AB170" s="37"/>
      <c r="AC170" s="37"/>
      <c r="AD170" s="37"/>
      <c r="AE170" s="37"/>
      <c r="AR170" s="245" t="s">
        <v>199</v>
      </c>
      <c r="AT170" s="245" t="s">
        <v>194</v>
      </c>
      <c r="AU170" s="245" t="s">
        <v>90</v>
      </c>
      <c r="AY170" s="16" t="s">
        <v>192</v>
      </c>
      <c r="BE170" s="246">
        <f>IF(O170="základní",K170,0)</f>
        <v>0</v>
      </c>
      <c r="BF170" s="246">
        <f>IF(O170="snížená",K170,0)</f>
        <v>0</v>
      </c>
      <c r="BG170" s="246">
        <f>IF(O170="zákl. přenesená",K170,0)</f>
        <v>0</v>
      </c>
      <c r="BH170" s="246">
        <f>IF(O170="sníž. přenesená",K170,0)</f>
        <v>0</v>
      </c>
      <c r="BI170" s="246">
        <f>IF(O170="nulová",K170,0)</f>
        <v>0</v>
      </c>
      <c r="BJ170" s="16" t="s">
        <v>88</v>
      </c>
      <c r="BK170" s="246">
        <f>ROUND(P170*H170,2)</f>
        <v>0</v>
      </c>
      <c r="BL170" s="16" t="s">
        <v>199</v>
      </c>
      <c r="BM170" s="245" t="s">
        <v>1143</v>
      </c>
    </row>
    <row r="171" s="2" customFormat="1">
      <c r="A171" s="37"/>
      <c r="B171" s="38"/>
      <c r="C171" s="39"/>
      <c r="D171" s="247" t="s">
        <v>201</v>
      </c>
      <c r="E171" s="39"/>
      <c r="F171" s="248" t="s">
        <v>1144</v>
      </c>
      <c r="G171" s="39"/>
      <c r="H171" s="39"/>
      <c r="I171" s="249"/>
      <c r="J171" s="249"/>
      <c r="K171" s="39"/>
      <c r="L171" s="39"/>
      <c r="M171" s="43"/>
      <c r="N171" s="250"/>
      <c r="O171" s="251"/>
      <c r="P171" s="90"/>
      <c r="Q171" s="90"/>
      <c r="R171" s="90"/>
      <c r="S171" s="90"/>
      <c r="T171" s="90"/>
      <c r="U171" s="90"/>
      <c r="V171" s="90"/>
      <c r="W171" s="90"/>
      <c r="X171" s="91"/>
      <c r="Y171" s="37"/>
      <c r="Z171" s="37"/>
      <c r="AA171" s="37"/>
      <c r="AB171" s="37"/>
      <c r="AC171" s="37"/>
      <c r="AD171" s="37"/>
      <c r="AE171" s="37"/>
      <c r="AT171" s="16" t="s">
        <v>201</v>
      </c>
      <c r="AU171" s="16" t="s">
        <v>90</v>
      </c>
    </row>
    <row r="172" s="2" customFormat="1">
      <c r="A172" s="37"/>
      <c r="B172" s="38"/>
      <c r="C172" s="39"/>
      <c r="D172" s="252" t="s">
        <v>203</v>
      </c>
      <c r="E172" s="39"/>
      <c r="F172" s="253" t="s">
        <v>1145</v>
      </c>
      <c r="G172" s="39"/>
      <c r="H172" s="39"/>
      <c r="I172" s="249"/>
      <c r="J172" s="249"/>
      <c r="K172" s="39"/>
      <c r="L172" s="39"/>
      <c r="M172" s="43"/>
      <c r="N172" s="250"/>
      <c r="O172" s="251"/>
      <c r="P172" s="90"/>
      <c r="Q172" s="90"/>
      <c r="R172" s="90"/>
      <c r="S172" s="90"/>
      <c r="T172" s="90"/>
      <c r="U172" s="90"/>
      <c r="V172" s="90"/>
      <c r="W172" s="90"/>
      <c r="X172" s="91"/>
      <c r="Y172" s="37"/>
      <c r="Z172" s="37"/>
      <c r="AA172" s="37"/>
      <c r="AB172" s="37"/>
      <c r="AC172" s="37"/>
      <c r="AD172" s="37"/>
      <c r="AE172" s="37"/>
      <c r="AT172" s="16" t="s">
        <v>203</v>
      </c>
      <c r="AU172" s="16" t="s">
        <v>90</v>
      </c>
    </row>
    <row r="173" s="13" customFormat="1">
      <c r="A173" s="13"/>
      <c r="B173" s="254"/>
      <c r="C173" s="255"/>
      <c r="D173" s="252" t="s">
        <v>205</v>
      </c>
      <c r="E173" s="256" t="s">
        <v>1</v>
      </c>
      <c r="F173" s="257" t="s">
        <v>1146</v>
      </c>
      <c r="G173" s="255"/>
      <c r="H173" s="258">
        <v>3</v>
      </c>
      <c r="I173" s="259"/>
      <c r="J173" s="259"/>
      <c r="K173" s="255"/>
      <c r="L173" s="255"/>
      <c r="M173" s="260"/>
      <c r="N173" s="261"/>
      <c r="O173" s="262"/>
      <c r="P173" s="262"/>
      <c r="Q173" s="262"/>
      <c r="R173" s="262"/>
      <c r="S173" s="262"/>
      <c r="T173" s="262"/>
      <c r="U173" s="262"/>
      <c r="V173" s="262"/>
      <c r="W173" s="262"/>
      <c r="X173" s="263"/>
      <c r="Y173" s="13"/>
      <c r="Z173" s="13"/>
      <c r="AA173" s="13"/>
      <c r="AB173" s="13"/>
      <c r="AC173" s="13"/>
      <c r="AD173" s="13"/>
      <c r="AE173" s="13"/>
      <c r="AT173" s="264" t="s">
        <v>205</v>
      </c>
      <c r="AU173" s="264" t="s">
        <v>90</v>
      </c>
      <c r="AV173" s="13" t="s">
        <v>90</v>
      </c>
      <c r="AW173" s="13" t="s">
        <v>5</v>
      </c>
      <c r="AX173" s="13" t="s">
        <v>88</v>
      </c>
      <c r="AY173" s="264" t="s">
        <v>192</v>
      </c>
    </row>
    <row r="174" s="2" customFormat="1" ht="24.15" customHeight="1">
      <c r="A174" s="37"/>
      <c r="B174" s="38"/>
      <c r="C174" s="233" t="s">
        <v>268</v>
      </c>
      <c r="D174" s="233" t="s">
        <v>194</v>
      </c>
      <c r="E174" s="234" t="s">
        <v>1147</v>
      </c>
      <c r="F174" s="235" t="s">
        <v>1148</v>
      </c>
      <c r="G174" s="236" t="s">
        <v>314</v>
      </c>
      <c r="H174" s="237">
        <v>1</v>
      </c>
      <c r="I174" s="238"/>
      <c r="J174" s="238"/>
      <c r="K174" s="239">
        <f>ROUND(P174*H174,2)</f>
        <v>0</v>
      </c>
      <c r="L174" s="235" t="s">
        <v>582</v>
      </c>
      <c r="M174" s="43"/>
      <c r="N174" s="240" t="s">
        <v>1</v>
      </c>
      <c r="O174" s="241" t="s">
        <v>43</v>
      </c>
      <c r="P174" s="242">
        <f>I174+J174</f>
        <v>0</v>
      </c>
      <c r="Q174" s="242">
        <f>ROUND(I174*H174,2)</f>
        <v>0</v>
      </c>
      <c r="R174" s="242">
        <f>ROUND(J174*H174,2)</f>
        <v>0</v>
      </c>
      <c r="S174" s="90"/>
      <c r="T174" s="243">
        <f>S174*H174</f>
        <v>0</v>
      </c>
      <c r="U174" s="243">
        <v>6.0000000000000002E-05</v>
      </c>
      <c r="V174" s="243">
        <f>U174*H174</f>
        <v>6.0000000000000002E-05</v>
      </c>
      <c r="W174" s="243">
        <v>0</v>
      </c>
      <c r="X174" s="244">
        <f>W174*H174</f>
        <v>0</v>
      </c>
      <c r="Y174" s="37"/>
      <c r="Z174" s="37"/>
      <c r="AA174" s="37"/>
      <c r="AB174" s="37"/>
      <c r="AC174" s="37"/>
      <c r="AD174" s="37"/>
      <c r="AE174" s="37"/>
      <c r="AR174" s="245" t="s">
        <v>199</v>
      </c>
      <c r="AT174" s="245" t="s">
        <v>194</v>
      </c>
      <c r="AU174" s="245" t="s">
        <v>90</v>
      </c>
      <c r="AY174" s="16" t="s">
        <v>192</v>
      </c>
      <c r="BE174" s="246">
        <f>IF(O174="základní",K174,0)</f>
        <v>0</v>
      </c>
      <c r="BF174" s="246">
        <f>IF(O174="snížená",K174,0)</f>
        <v>0</v>
      </c>
      <c r="BG174" s="246">
        <f>IF(O174="zákl. přenesená",K174,0)</f>
        <v>0</v>
      </c>
      <c r="BH174" s="246">
        <f>IF(O174="sníž. přenesená",K174,0)</f>
        <v>0</v>
      </c>
      <c r="BI174" s="246">
        <f>IF(O174="nulová",K174,0)</f>
        <v>0</v>
      </c>
      <c r="BJ174" s="16" t="s">
        <v>88</v>
      </c>
      <c r="BK174" s="246">
        <f>ROUND(P174*H174,2)</f>
        <v>0</v>
      </c>
      <c r="BL174" s="16" t="s">
        <v>199</v>
      </c>
      <c r="BM174" s="245" t="s">
        <v>1149</v>
      </c>
    </row>
    <row r="175" s="2" customFormat="1">
      <c r="A175" s="37"/>
      <c r="B175" s="38"/>
      <c r="C175" s="39"/>
      <c r="D175" s="247" t="s">
        <v>201</v>
      </c>
      <c r="E175" s="39"/>
      <c r="F175" s="248" t="s">
        <v>1150</v>
      </c>
      <c r="G175" s="39"/>
      <c r="H175" s="39"/>
      <c r="I175" s="249"/>
      <c r="J175" s="249"/>
      <c r="K175" s="39"/>
      <c r="L175" s="39"/>
      <c r="M175" s="43"/>
      <c r="N175" s="250"/>
      <c r="O175" s="251"/>
      <c r="P175" s="90"/>
      <c r="Q175" s="90"/>
      <c r="R175" s="90"/>
      <c r="S175" s="90"/>
      <c r="T175" s="90"/>
      <c r="U175" s="90"/>
      <c r="V175" s="90"/>
      <c r="W175" s="90"/>
      <c r="X175" s="91"/>
      <c r="Y175" s="37"/>
      <c r="Z175" s="37"/>
      <c r="AA175" s="37"/>
      <c r="AB175" s="37"/>
      <c r="AC175" s="37"/>
      <c r="AD175" s="37"/>
      <c r="AE175" s="37"/>
      <c r="AT175" s="16" t="s">
        <v>201</v>
      </c>
      <c r="AU175" s="16" t="s">
        <v>90</v>
      </c>
    </row>
    <row r="176" s="2" customFormat="1">
      <c r="A176" s="37"/>
      <c r="B176" s="38"/>
      <c r="C176" s="39"/>
      <c r="D176" s="252" t="s">
        <v>203</v>
      </c>
      <c r="E176" s="39"/>
      <c r="F176" s="253" t="s">
        <v>1145</v>
      </c>
      <c r="G176" s="39"/>
      <c r="H176" s="39"/>
      <c r="I176" s="249"/>
      <c r="J176" s="249"/>
      <c r="K176" s="39"/>
      <c r="L176" s="39"/>
      <c r="M176" s="43"/>
      <c r="N176" s="250"/>
      <c r="O176" s="251"/>
      <c r="P176" s="90"/>
      <c r="Q176" s="90"/>
      <c r="R176" s="90"/>
      <c r="S176" s="90"/>
      <c r="T176" s="90"/>
      <c r="U176" s="90"/>
      <c r="V176" s="90"/>
      <c r="W176" s="90"/>
      <c r="X176" s="91"/>
      <c r="Y176" s="37"/>
      <c r="Z176" s="37"/>
      <c r="AA176" s="37"/>
      <c r="AB176" s="37"/>
      <c r="AC176" s="37"/>
      <c r="AD176" s="37"/>
      <c r="AE176" s="37"/>
      <c r="AT176" s="16" t="s">
        <v>203</v>
      </c>
      <c r="AU176" s="16" t="s">
        <v>90</v>
      </c>
    </row>
    <row r="177" s="13" customFormat="1">
      <c r="A177" s="13"/>
      <c r="B177" s="254"/>
      <c r="C177" s="255"/>
      <c r="D177" s="252" t="s">
        <v>205</v>
      </c>
      <c r="E177" s="256" t="s">
        <v>1</v>
      </c>
      <c r="F177" s="257" t="s">
        <v>1151</v>
      </c>
      <c r="G177" s="255"/>
      <c r="H177" s="258">
        <v>1</v>
      </c>
      <c r="I177" s="259"/>
      <c r="J177" s="259"/>
      <c r="K177" s="255"/>
      <c r="L177" s="255"/>
      <c r="M177" s="260"/>
      <c r="N177" s="261"/>
      <c r="O177" s="262"/>
      <c r="P177" s="262"/>
      <c r="Q177" s="262"/>
      <c r="R177" s="262"/>
      <c r="S177" s="262"/>
      <c r="T177" s="262"/>
      <c r="U177" s="262"/>
      <c r="V177" s="262"/>
      <c r="W177" s="262"/>
      <c r="X177" s="263"/>
      <c r="Y177" s="13"/>
      <c r="Z177" s="13"/>
      <c r="AA177" s="13"/>
      <c r="AB177" s="13"/>
      <c r="AC177" s="13"/>
      <c r="AD177" s="13"/>
      <c r="AE177" s="13"/>
      <c r="AT177" s="264" t="s">
        <v>205</v>
      </c>
      <c r="AU177" s="264" t="s">
        <v>90</v>
      </c>
      <c r="AV177" s="13" t="s">
        <v>90</v>
      </c>
      <c r="AW177" s="13" t="s">
        <v>5</v>
      </c>
      <c r="AX177" s="13" t="s">
        <v>88</v>
      </c>
      <c r="AY177" s="264" t="s">
        <v>192</v>
      </c>
    </row>
    <row r="178" s="2" customFormat="1">
      <c r="A178" s="37"/>
      <c r="B178" s="38"/>
      <c r="C178" s="276" t="s">
        <v>9</v>
      </c>
      <c r="D178" s="276" t="s">
        <v>261</v>
      </c>
      <c r="E178" s="277" t="s">
        <v>1152</v>
      </c>
      <c r="F178" s="278" t="s">
        <v>1153</v>
      </c>
      <c r="G178" s="279" t="s">
        <v>314</v>
      </c>
      <c r="H178" s="280">
        <v>3</v>
      </c>
      <c r="I178" s="281"/>
      <c r="J178" s="282"/>
      <c r="K178" s="283">
        <f>ROUND(P178*H178,2)</f>
        <v>0</v>
      </c>
      <c r="L178" s="278" t="s">
        <v>582</v>
      </c>
      <c r="M178" s="284"/>
      <c r="N178" s="285" t="s">
        <v>1</v>
      </c>
      <c r="O178" s="241" t="s">
        <v>43</v>
      </c>
      <c r="P178" s="242">
        <f>I178+J178</f>
        <v>0</v>
      </c>
      <c r="Q178" s="242">
        <f>ROUND(I178*H178,2)</f>
        <v>0</v>
      </c>
      <c r="R178" s="242">
        <f>ROUND(J178*H178,2)</f>
        <v>0</v>
      </c>
      <c r="S178" s="90"/>
      <c r="T178" s="243">
        <f>S178*H178</f>
        <v>0</v>
      </c>
      <c r="U178" s="243">
        <v>0.0058999999999999999</v>
      </c>
      <c r="V178" s="243">
        <f>U178*H178</f>
        <v>0.0177</v>
      </c>
      <c r="W178" s="243">
        <v>0</v>
      </c>
      <c r="X178" s="244">
        <f>W178*H178</f>
        <v>0</v>
      </c>
      <c r="Y178" s="37"/>
      <c r="Z178" s="37"/>
      <c r="AA178" s="37"/>
      <c r="AB178" s="37"/>
      <c r="AC178" s="37"/>
      <c r="AD178" s="37"/>
      <c r="AE178" s="37"/>
      <c r="AR178" s="245" t="s">
        <v>247</v>
      </c>
      <c r="AT178" s="245" t="s">
        <v>261</v>
      </c>
      <c r="AU178" s="245" t="s">
        <v>90</v>
      </c>
      <c r="AY178" s="16" t="s">
        <v>192</v>
      </c>
      <c r="BE178" s="246">
        <f>IF(O178="základní",K178,0)</f>
        <v>0</v>
      </c>
      <c r="BF178" s="246">
        <f>IF(O178="snížená",K178,0)</f>
        <v>0</v>
      </c>
      <c r="BG178" s="246">
        <f>IF(O178="zákl. přenesená",K178,0)</f>
        <v>0</v>
      </c>
      <c r="BH178" s="246">
        <f>IF(O178="sníž. přenesená",K178,0)</f>
        <v>0</v>
      </c>
      <c r="BI178" s="246">
        <f>IF(O178="nulová",K178,0)</f>
        <v>0</v>
      </c>
      <c r="BJ178" s="16" t="s">
        <v>88</v>
      </c>
      <c r="BK178" s="246">
        <f>ROUND(P178*H178,2)</f>
        <v>0</v>
      </c>
      <c r="BL178" s="16" t="s">
        <v>199</v>
      </c>
      <c r="BM178" s="245" t="s">
        <v>1154</v>
      </c>
    </row>
    <row r="179" s="13" customFormat="1">
      <c r="A179" s="13"/>
      <c r="B179" s="254"/>
      <c r="C179" s="255"/>
      <c r="D179" s="252" t="s">
        <v>205</v>
      </c>
      <c r="E179" s="255"/>
      <c r="F179" s="257" t="s">
        <v>1155</v>
      </c>
      <c r="G179" s="255"/>
      <c r="H179" s="258">
        <v>3</v>
      </c>
      <c r="I179" s="259"/>
      <c r="J179" s="259"/>
      <c r="K179" s="255"/>
      <c r="L179" s="255"/>
      <c r="M179" s="260"/>
      <c r="N179" s="261"/>
      <c r="O179" s="262"/>
      <c r="P179" s="262"/>
      <c r="Q179" s="262"/>
      <c r="R179" s="262"/>
      <c r="S179" s="262"/>
      <c r="T179" s="262"/>
      <c r="U179" s="262"/>
      <c r="V179" s="262"/>
      <c r="W179" s="262"/>
      <c r="X179" s="263"/>
      <c r="Y179" s="13"/>
      <c r="Z179" s="13"/>
      <c r="AA179" s="13"/>
      <c r="AB179" s="13"/>
      <c r="AC179" s="13"/>
      <c r="AD179" s="13"/>
      <c r="AE179" s="13"/>
      <c r="AT179" s="264" t="s">
        <v>205</v>
      </c>
      <c r="AU179" s="264" t="s">
        <v>90</v>
      </c>
      <c r="AV179" s="13" t="s">
        <v>90</v>
      </c>
      <c r="AW179" s="13" t="s">
        <v>4</v>
      </c>
      <c r="AX179" s="13" t="s">
        <v>88</v>
      </c>
      <c r="AY179" s="264" t="s">
        <v>192</v>
      </c>
    </row>
    <row r="180" s="2" customFormat="1" ht="21.75" customHeight="1">
      <c r="A180" s="37"/>
      <c r="B180" s="38"/>
      <c r="C180" s="276" t="s">
        <v>283</v>
      </c>
      <c r="D180" s="276" t="s">
        <v>261</v>
      </c>
      <c r="E180" s="277" t="s">
        <v>350</v>
      </c>
      <c r="F180" s="278" t="s">
        <v>1156</v>
      </c>
      <c r="G180" s="279" t="s">
        <v>286</v>
      </c>
      <c r="H180" s="280">
        <v>5.5</v>
      </c>
      <c r="I180" s="281"/>
      <c r="J180" s="282"/>
      <c r="K180" s="283">
        <f>ROUND(P180*H180,2)</f>
        <v>0</v>
      </c>
      <c r="L180" s="278" t="s">
        <v>1</v>
      </c>
      <c r="M180" s="284"/>
      <c r="N180" s="285" t="s">
        <v>1</v>
      </c>
      <c r="O180" s="241" t="s">
        <v>43</v>
      </c>
      <c r="P180" s="242">
        <f>I180+J180</f>
        <v>0</v>
      </c>
      <c r="Q180" s="242">
        <f>ROUND(I180*H180,2)</f>
        <v>0</v>
      </c>
      <c r="R180" s="242">
        <f>ROUND(J180*H180,2)</f>
        <v>0</v>
      </c>
      <c r="S180" s="90"/>
      <c r="T180" s="243">
        <f>S180*H180</f>
        <v>0</v>
      </c>
      <c r="U180" s="243">
        <v>0</v>
      </c>
      <c r="V180" s="243">
        <f>U180*H180</f>
        <v>0</v>
      </c>
      <c r="W180" s="243">
        <v>0</v>
      </c>
      <c r="X180" s="244">
        <f>W180*H180</f>
        <v>0</v>
      </c>
      <c r="Y180" s="37"/>
      <c r="Z180" s="37"/>
      <c r="AA180" s="37"/>
      <c r="AB180" s="37"/>
      <c r="AC180" s="37"/>
      <c r="AD180" s="37"/>
      <c r="AE180" s="37"/>
      <c r="AR180" s="245" t="s">
        <v>247</v>
      </c>
      <c r="AT180" s="245" t="s">
        <v>261</v>
      </c>
      <c r="AU180" s="245" t="s">
        <v>90</v>
      </c>
      <c r="AY180" s="16" t="s">
        <v>192</v>
      </c>
      <c r="BE180" s="246">
        <f>IF(O180="základní",K180,0)</f>
        <v>0</v>
      </c>
      <c r="BF180" s="246">
        <f>IF(O180="snížená",K180,0)</f>
        <v>0</v>
      </c>
      <c r="BG180" s="246">
        <f>IF(O180="zákl. přenesená",K180,0)</f>
        <v>0</v>
      </c>
      <c r="BH180" s="246">
        <f>IF(O180="sníž. přenesená",K180,0)</f>
        <v>0</v>
      </c>
      <c r="BI180" s="246">
        <f>IF(O180="nulová",K180,0)</f>
        <v>0</v>
      </c>
      <c r="BJ180" s="16" t="s">
        <v>88</v>
      </c>
      <c r="BK180" s="246">
        <f>ROUND(P180*H180,2)</f>
        <v>0</v>
      </c>
      <c r="BL180" s="16" t="s">
        <v>199</v>
      </c>
      <c r="BM180" s="245" t="s">
        <v>1157</v>
      </c>
    </row>
    <row r="181" s="2" customFormat="1">
      <c r="A181" s="37"/>
      <c r="B181" s="38"/>
      <c r="C181" s="39"/>
      <c r="D181" s="252" t="s">
        <v>433</v>
      </c>
      <c r="E181" s="39"/>
      <c r="F181" s="253" t="s">
        <v>1158</v>
      </c>
      <c r="G181" s="39"/>
      <c r="H181" s="39"/>
      <c r="I181" s="249"/>
      <c r="J181" s="249"/>
      <c r="K181" s="39"/>
      <c r="L181" s="39"/>
      <c r="M181" s="43"/>
      <c r="N181" s="250"/>
      <c r="O181" s="251"/>
      <c r="P181" s="90"/>
      <c r="Q181" s="90"/>
      <c r="R181" s="90"/>
      <c r="S181" s="90"/>
      <c r="T181" s="90"/>
      <c r="U181" s="90"/>
      <c r="V181" s="90"/>
      <c r="W181" s="90"/>
      <c r="X181" s="91"/>
      <c r="Y181" s="37"/>
      <c r="Z181" s="37"/>
      <c r="AA181" s="37"/>
      <c r="AB181" s="37"/>
      <c r="AC181" s="37"/>
      <c r="AD181" s="37"/>
      <c r="AE181" s="37"/>
      <c r="AT181" s="16" t="s">
        <v>433</v>
      </c>
      <c r="AU181" s="16" t="s">
        <v>90</v>
      </c>
    </row>
    <row r="182" s="13" customFormat="1">
      <c r="A182" s="13"/>
      <c r="B182" s="254"/>
      <c r="C182" s="255"/>
      <c r="D182" s="252" t="s">
        <v>205</v>
      </c>
      <c r="E182" s="256" t="s">
        <v>1</v>
      </c>
      <c r="F182" s="257" t="s">
        <v>1159</v>
      </c>
      <c r="G182" s="255"/>
      <c r="H182" s="258">
        <v>3</v>
      </c>
      <c r="I182" s="259"/>
      <c r="J182" s="259"/>
      <c r="K182" s="255"/>
      <c r="L182" s="255"/>
      <c r="M182" s="260"/>
      <c r="N182" s="261"/>
      <c r="O182" s="262"/>
      <c r="P182" s="262"/>
      <c r="Q182" s="262"/>
      <c r="R182" s="262"/>
      <c r="S182" s="262"/>
      <c r="T182" s="262"/>
      <c r="U182" s="262"/>
      <c r="V182" s="262"/>
      <c r="W182" s="262"/>
      <c r="X182" s="263"/>
      <c r="Y182" s="13"/>
      <c r="Z182" s="13"/>
      <c r="AA182" s="13"/>
      <c r="AB182" s="13"/>
      <c r="AC182" s="13"/>
      <c r="AD182" s="13"/>
      <c r="AE182" s="13"/>
      <c r="AT182" s="264" t="s">
        <v>205</v>
      </c>
      <c r="AU182" s="264" t="s">
        <v>90</v>
      </c>
      <c r="AV182" s="13" t="s">
        <v>90</v>
      </c>
      <c r="AW182" s="13" t="s">
        <v>5</v>
      </c>
      <c r="AX182" s="13" t="s">
        <v>80</v>
      </c>
      <c r="AY182" s="264" t="s">
        <v>192</v>
      </c>
    </row>
    <row r="183" s="13" customFormat="1">
      <c r="A183" s="13"/>
      <c r="B183" s="254"/>
      <c r="C183" s="255"/>
      <c r="D183" s="252" t="s">
        <v>205</v>
      </c>
      <c r="E183" s="256" t="s">
        <v>1</v>
      </c>
      <c r="F183" s="257" t="s">
        <v>1160</v>
      </c>
      <c r="G183" s="255"/>
      <c r="H183" s="258">
        <v>2.5</v>
      </c>
      <c r="I183" s="259"/>
      <c r="J183" s="259"/>
      <c r="K183" s="255"/>
      <c r="L183" s="255"/>
      <c r="M183" s="260"/>
      <c r="N183" s="261"/>
      <c r="O183" s="262"/>
      <c r="P183" s="262"/>
      <c r="Q183" s="262"/>
      <c r="R183" s="262"/>
      <c r="S183" s="262"/>
      <c r="T183" s="262"/>
      <c r="U183" s="262"/>
      <c r="V183" s="262"/>
      <c r="W183" s="262"/>
      <c r="X183" s="263"/>
      <c r="Y183" s="13"/>
      <c r="Z183" s="13"/>
      <c r="AA183" s="13"/>
      <c r="AB183" s="13"/>
      <c r="AC183" s="13"/>
      <c r="AD183" s="13"/>
      <c r="AE183" s="13"/>
      <c r="AT183" s="264" t="s">
        <v>205</v>
      </c>
      <c r="AU183" s="264" t="s">
        <v>90</v>
      </c>
      <c r="AV183" s="13" t="s">
        <v>90</v>
      </c>
      <c r="AW183" s="13" t="s">
        <v>5</v>
      </c>
      <c r="AX183" s="13" t="s">
        <v>80</v>
      </c>
      <c r="AY183" s="264" t="s">
        <v>192</v>
      </c>
    </row>
    <row r="184" s="14" customFormat="1">
      <c r="A184" s="14"/>
      <c r="B184" s="265"/>
      <c r="C184" s="266"/>
      <c r="D184" s="252" t="s">
        <v>205</v>
      </c>
      <c r="E184" s="267" t="s">
        <v>1</v>
      </c>
      <c r="F184" s="268" t="s">
        <v>209</v>
      </c>
      <c r="G184" s="266"/>
      <c r="H184" s="269">
        <v>5.5</v>
      </c>
      <c r="I184" s="270"/>
      <c r="J184" s="270"/>
      <c r="K184" s="266"/>
      <c r="L184" s="266"/>
      <c r="M184" s="271"/>
      <c r="N184" s="272"/>
      <c r="O184" s="273"/>
      <c r="P184" s="273"/>
      <c r="Q184" s="273"/>
      <c r="R184" s="273"/>
      <c r="S184" s="273"/>
      <c r="T184" s="273"/>
      <c r="U184" s="273"/>
      <c r="V184" s="273"/>
      <c r="W184" s="273"/>
      <c r="X184" s="274"/>
      <c r="Y184" s="14"/>
      <c r="Z184" s="14"/>
      <c r="AA184" s="14"/>
      <c r="AB184" s="14"/>
      <c r="AC184" s="14"/>
      <c r="AD184" s="14"/>
      <c r="AE184" s="14"/>
      <c r="AT184" s="275" t="s">
        <v>205</v>
      </c>
      <c r="AU184" s="275" t="s">
        <v>90</v>
      </c>
      <c r="AV184" s="14" t="s">
        <v>199</v>
      </c>
      <c r="AW184" s="14" t="s">
        <v>5</v>
      </c>
      <c r="AX184" s="14" t="s">
        <v>88</v>
      </c>
      <c r="AY184" s="275" t="s">
        <v>192</v>
      </c>
    </row>
    <row r="185" s="2" customFormat="1" ht="16.5" customHeight="1">
      <c r="A185" s="37"/>
      <c r="B185" s="38"/>
      <c r="C185" s="276" t="s">
        <v>292</v>
      </c>
      <c r="D185" s="276" t="s">
        <v>261</v>
      </c>
      <c r="E185" s="277" t="s">
        <v>346</v>
      </c>
      <c r="F185" s="278" t="s">
        <v>1161</v>
      </c>
      <c r="G185" s="279" t="s">
        <v>314</v>
      </c>
      <c r="H185" s="280">
        <v>3</v>
      </c>
      <c r="I185" s="281"/>
      <c r="J185" s="282"/>
      <c r="K185" s="283">
        <f>ROUND(P185*H185,2)</f>
        <v>0</v>
      </c>
      <c r="L185" s="278" t="s">
        <v>1</v>
      </c>
      <c r="M185" s="284"/>
      <c r="N185" s="285" t="s">
        <v>1</v>
      </c>
      <c r="O185" s="241" t="s">
        <v>43</v>
      </c>
      <c r="P185" s="242">
        <f>I185+J185</f>
        <v>0</v>
      </c>
      <c r="Q185" s="242">
        <f>ROUND(I185*H185,2)</f>
        <v>0</v>
      </c>
      <c r="R185" s="242">
        <f>ROUND(J185*H185,2)</f>
        <v>0</v>
      </c>
      <c r="S185" s="90"/>
      <c r="T185" s="243">
        <f>S185*H185</f>
        <v>0</v>
      </c>
      <c r="U185" s="243">
        <v>0</v>
      </c>
      <c r="V185" s="243">
        <f>U185*H185</f>
        <v>0</v>
      </c>
      <c r="W185" s="243">
        <v>0</v>
      </c>
      <c r="X185" s="244">
        <f>W185*H185</f>
        <v>0</v>
      </c>
      <c r="Y185" s="37"/>
      <c r="Z185" s="37"/>
      <c r="AA185" s="37"/>
      <c r="AB185" s="37"/>
      <c r="AC185" s="37"/>
      <c r="AD185" s="37"/>
      <c r="AE185" s="37"/>
      <c r="AR185" s="245" t="s">
        <v>247</v>
      </c>
      <c r="AT185" s="245" t="s">
        <v>261</v>
      </c>
      <c r="AU185" s="245" t="s">
        <v>90</v>
      </c>
      <c r="AY185" s="16" t="s">
        <v>192</v>
      </c>
      <c r="BE185" s="246">
        <f>IF(O185="základní",K185,0)</f>
        <v>0</v>
      </c>
      <c r="BF185" s="246">
        <f>IF(O185="snížená",K185,0)</f>
        <v>0</v>
      </c>
      <c r="BG185" s="246">
        <f>IF(O185="zákl. přenesená",K185,0)</f>
        <v>0</v>
      </c>
      <c r="BH185" s="246">
        <f>IF(O185="sníž. přenesená",K185,0)</f>
        <v>0</v>
      </c>
      <c r="BI185" s="246">
        <f>IF(O185="nulová",K185,0)</f>
        <v>0</v>
      </c>
      <c r="BJ185" s="16" t="s">
        <v>88</v>
      </c>
      <c r="BK185" s="246">
        <f>ROUND(P185*H185,2)</f>
        <v>0</v>
      </c>
      <c r="BL185" s="16" t="s">
        <v>199</v>
      </c>
      <c r="BM185" s="245" t="s">
        <v>1162</v>
      </c>
    </row>
    <row r="186" s="13" customFormat="1">
      <c r="A186" s="13"/>
      <c r="B186" s="254"/>
      <c r="C186" s="255"/>
      <c r="D186" s="252" t="s">
        <v>205</v>
      </c>
      <c r="E186" s="256" t="s">
        <v>1</v>
      </c>
      <c r="F186" s="257" t="s">
        <v>1163</v>
      </c>
      <c r="G186" s="255"/>
      <c r="H186" s="258">
        <v>3</v>
      </c>
      <c r="I186" s="259"/>
      <c r="J186" s="259"/>
      <c r="K186" s="255"/>
      <c r="L186" s="255"/>
      <c r="M186" s="260"/>
      <c r="N186" s="261"/>
      <c r="O186" s="262"/>
      <c r="P186" s="262"/>
      <c r="Q186" s="262"/>
      <c r="R186" s="262"/>
      <c r="S186" s="262"/>
      <c r="T186" s="262"/>
      <c r="U186" s="262"/>
      <c r="V186" s="262"/>
      <c r="W186" s="262"/>
      <c r="X186" s="263"/>
      <c r="Y186" s="13"/>
      <c r="Z186" s="13"/>
      <c r="AA186" s="13"/>
      <c r="AB186" s="13"/>
      <c r="AC186" s="13"/>
      <c r="AD186" s="13"/>
      <c r="AE186" s="13"/>
      <c r="AT186" s="264" t="s">
        <v>205</v>
      </c>
      <c r="AU186" s="264" t="s">
        <v>90</v>
      </c>
      <c r="AV186" s="13" t="s">
        <v>90</v>
      </c>
      <c r="AW186" s="13" t="s">
        <v>5</v>
      </c>
      <c r="AX186" s="13" t="s">
        <v>88</v>
      </c>
      <c r="AY186" s="264" t="s">
        <v>192</v>
      </c>
    </row>
    <row r="187" s="2" customFormat="1" ht="33" customHeight="1">
      <c r="A187" s="37"/>
      <c r="B187" s="38"/>
      <c r="C187" s="233" t="s">
        <v>299</v>
      </c>
      <c r="D187" s="233" t="s">
        <v>194</v>
      </c>
      <c r="E187" s="234" t="s">
        <v>1164</v>
      </c>
      <c r="F187" s="235" t="s">
        <v>1165</v>
      </c>
      <c r="G187" s="236" t="s">
        <v>314</v>
      </c>
      <c r="H187" s="237">
        <v>4</v>
      </c>
      <c r="I187" s="238"/>
      <c r="J187" s="238"/>
      <c r="K187" s="239">
        <f>ROUND(P187*H187,2)</f>
        <v>0</v>
      </c>
      <c r="L187" s="235" t="s">
        <v>582</v>
      </c>
      <c r="M187" s="43"/>
      <c r="N187" s="240" t="s">
        <v>1</v>
      </c>
      <c r="O187" s="241" t="s">
        <v>43</v>
      </c>
      <c r="P187" s="242">
        <f>I187+J187</f>
        <v>0</v>
      </c>
      <c r="Q187" s="242">
        <f>ROUND(I187*H187,2)</f>
        <v>0</v>
      </c>
      <c r="R187" s="242">
        <f>ROUND(J187*H187,2)</f>
        <v>0</v>
      </c>
      <c r="S187" s="90"/>
      <c r="T187" s="243">
        <f>S187*H187</f>
        <v>0</v>
      </c>
      <c r="U187" s="243">
        <v>0</v>
      </c>
      <c r="V187" s="243">
        <f>U187*H187</f>
        <v>0</v>
      </c>
      <c r="W187" s="243">
        <v>0</v>
      </c>
      <c r="X187" s="244">
        <f>W187*H187</f>
        <v>0</v>
      </c>
      <c r="Y187" s="37"/>
      <c r="Z187" s="37"/>
      <c r="AA187" s="37"/>
      <c r="AB187" s="37"/>
      <c r="AC187" s="37"/>
      <c r="AD187" s="37"/>
      <c r="AE187" s="37"/>
      <c r="AR187" s="245" t="s">
        <v>199</v>
      </c>
      <c r="AT187" s="245" t="s">
        <v>194</v>
      </c>
      <c r="AU187" s="245" t="s">
        <v>90</v>
      </c>
      <c r="AY187" s="16" t="s">
        <v>192</v>
      </c>
      <c r="BE187" s="246">
        <f>IF(O187="základní",K187,0)</f>
        <v>0</v>
      </c>
      <c r="BF187" s="246">
        <f>IF(O187="snížená",K187,0)</f>
        <v>0</v>
      </c>
      <c r="BG187" s="246">
        <f>IF(O187="zákl. přenesená",K187,0)</f>
        <v>0</v>
      </c>
      <c r="BH187" s="246">
        <f>IF(O187="sníž. přenesená",K187,0)</f>
        <v>0</v>
      </c>
      <c r="BI187" s="246">
        <f>IF(O187="nulová",K187,0)</f>
        <v>0</v>
      </c>
      <c r="BJ187" s="16" t="s">
        <v>88</v>
      </c>
      <c r="BK187" s="246">
        <f>ROUND(P187*H187,2)</f>
        <v>0</v>
      </c>
      <c r="BL187" s="16" t="s">
        <v>199</v>
      </c>
      <c r="BM187" s="245" t="s">
        <v>1166</v>
      </c>
    </row>
    <row r="188" s="2" customFormat="1">
      <c r="A188" s="37"/>
      <c r="B188" s="38"/>
      <c r="C188" s="39"/>
      <c r="D188" s="247" t="s">
        <v>201</v>
      </c>
      <c r="E188" s="39"/>
      <c r="F188" s="248" t="s">
        <v>1167</v>
      </c>
      <c r="G188" s="39"/>
      <c r="H188" s="39"/>
      <c r="I188" s="249"/>
      <c r="J188" s="249"/>
      <c r="K188" s="39"/>
      <c r="L188" s="39"/>
      <c r="M188" s="43"/>
      <c r="N188" s="250"/>
      <c r="O188" s="251"/>
      <c r="P188" s="90"/>
      <c r="Q188" s="90"/>
      <c r="R188" s="90"/>
      <c r="S188" s="90"/>
      <c r="T188" s="90"/>
      <c r="U188" s="90"/>
      <c r="V188" s="90"/>
      <c r="W188" s="90"/>
      <c r="X188" s="91"/>
      <c r="Y188" s="37"/>
      <c r="Z188" s="37"/>
      <c r="AA188" s="37"/>
      <c r="AB188" s="37"/>
      <c r="AC188" s="37"/>
      <c r="AD188" s="37"/>
      <c r="AE188" s="37"/>
      <c r="AT188" s="16" t="s">
        <v>201</v>
      </c>
      <c r="AU188" s="16" t="s">
        <v>90</v>
      </c>
    </row>
    <row r="189" s="2" customFormat="1">
      <c r="A189" s="37"/>
      <c r="B189" s="38"/>
      <c r="C189" s="39"/>
      <c r="D189" s="252" t="s">
        <v>203</v>
      </c>
      <c r="E189" s="39"/>
      <c r="F189" s="253" t="s">
        <v>1168</v>
      </c>
      <c r="G189" s="39"/>
      <c r="H189" s="39"/>
      <c r="I189" s="249"/>
      <c r="J189" s="249"/>
      <c r="K189" s="39"/>
      <c r="L189" s="39"/>
      <c r="M189" s="43"/>
      <c r="N189" s="250"/>
      <c r="O189" s="251"/>
      <c r="P189" s="90"/>
      <c r="Q189" s="90"/>
      <c r="R189" s="90"/>
      <c r="S189" s="90"/>
      <c r="T189" s="90"/>
      <c r="U189" s="90"/>
      <c r="V189" s="90"/>
      <c r="W189" s="90"/>
      <c r="X189" s="91"/>
      <c r="Y189" s="37"/>
      <c r="Z189" s="37"/>
      <c r="AA189" s="37"/>
      <c r="AB189" s="37"/>
      <c r="AC189" s="37"/>
      <c r="AD189" s="37"/>
      <c r="AE189" s="37"/>
      <c r="AT189" s="16" t="s">
        <v>203</v>
      </c>
      <c r="AU189" s="16" t="s">
        <v>90</v>
      </c>
    </row>
    <row r="190" s="2" customFormat="1" ht="24.15" customHeight="1">
      <c r="A190" s="37"/>
      <c r="B190" s="38"/>
      <c r="C190" s="233" t="s">
        <v>287</v>
      </c>
      <c r="D190" s="233" t="s">
        <v>194</v>
      </c>
      <c r="E190" s="234" t="s">
        <v>978</v>
      </c>
      <c r="F190" s="235" t="s">
        <v>979</v>
      </c>
      <c r="G190" s="236" t="s">
        <v>237</v>
      </c>
      <c r="H190" s="237">
        <v>37</v>
      </c>
      <c r="I190" s="238"/>
      <c r="J190" s="238"/>
      <c r="K190" s="239">
        <f>ROUND(P190*H190,2)</f>
        <v>0</v>
      </c>
      <c r="L190" s="235" t="s">
        <v>582</v>
      </c>
      <c r="M190" s="43"/>
      <c r="N190" s="240" t="s">
        <v>1</v>
      </c>
      <c r="O190" s="241" t="s">
        <v>43</v>
      </c>
      <c r="P190" s="242">
        <f>I190+J190</f>
        <v>0</v>
      </c>
      <c r="Q190" s="242">
        <f>ROUND(I190*H190,2)</f>
        <v>0</v>
      </c>
      <c r="R190" s="242">
        <f>ROUND(J190*H190,2)</f>
        <v>0</v>
      </c>
      <c r="S190" s="90"/>
      <c r="T190" s="243">
        <f>S190*H190</f>
        <v>0</v>
      </c>
      <c r="U190" s="243">
        <v>0</v>
      </c>
      <c r="V190" s="243">
        <f>U190*H190</f>
        <v>0</v>
      </c>
      <c r="W190" s="243">
        <v>0</v>
      </c>
      <c r="X190" s="244">
        <f>W190*H190</f>
        <v>0</v>
      </c>
      <c r="Y190" s="37"/>
      <c r="Z190" s="37"/>
      <c r="AA190" s="37"/>
      <c r="AB190" s="37"/>
      <c r="AC190" s="37"/>
      <c r="AD190" s="37"/>
      <c r="AE190" s="37"/>
      <c r="AR190" s="245" t="s">
        <v>199</v>
      </c>
      <c r="AT190" s="245" t="s">
        <v>194</v>
      </c>
      <c r="AU190" s="245" t="s">
        <v>90</v>
      </c>
      <c r="AY190" s="16" t="s">
        <v>192</v>
      </c>
      <c r="BE190" s="246">
        <f>IF(O190="základní",K190,0)</f>
        <v>0</v>
      </c>
      <c r="BF190" s="246">
        <f>IF(O190="snížená",K190,0)</f>
        <v>0</v>
      </c>
      <c r="BG190" s="246">
        <f>IF(O190="zákl. přenesená",K190,0)</f>
        <v>0</v>
      </c>
      <c r="BH190" s="246">
        <f>IF(O190="sníž. přenesená",K190,0)</f>
        <v>0</v>
      </c>
      <c r="BI190" s="246">
        <f>IF(O190="nulová",K190,0)</f>
        <v>0</v>
      </c>
      <c r="BJ190" s="16" t="s">
        <v>88</v>
      </c>
      <c r="BK190" s="246">
        <f>ROUND(P190*H190,2)</f>
        <v>0</v>
      </c>
      <c r="BL190" s="16" t="s">
        <v>199</v>
      </c>
      <c r="BM190" s="245" t="s">
        <v>1169</v>
      </c>
    </row>
    <row r="191" s="2" customFormat="1">
      <c r="A191" s="37"/>
      <c r="B191" s="38"/>
      <c r="C191" s="39"/>
      <c r="D191" s="247" t="s">
        <v>201</v>
      </c>
      <c r="E191" s="39"/>
      <c r="F191" s="248" t="s">
        <v>981</v>
      </c>
      <c r="G191" s="39"/>
      <c r="H191" s="39"/>
      <c r="I191" s="249"/>
      <c r="J191" s="249"/>
      <c r="K191" s="39"/>
      <c r="L191" s="39"/>
      <c r="M191" s="43"/>
      <c r="N191" s="250"/>
      <c r="O191" s="251"/>
      <c r="P191" s="90"/>
      <c r="Q191" s="90"/>
      <c r="R191" s="90"/>
      <c r="S191" s="90"/>
      <c r="T191" s="90"/>
      <c r="U191" s="90"/>
      <c r="V191" s="90"/>
      <c r="W191" s="90"/>
      <c r="X191" s="91"/>
      <c r="Y191" s="37"/>
      <c r="Z191" s="37"/>
      <c r="AA191" s="37"/>
      <c r="AB191" s="37"/>
      <c r="AC191" s="37"/>
      <c r="AD191" s="37"/>
      <c r="AE191" s="37"/>
      <c r="AT191" s="16" t="s">
        <v>201</v>
      </c>
      <c r="AU191" s="16" t="s">
        <v>90</v>
      </c>
    </row>
    <row r="192" s="2" customFormat="1">
      <c r="A192" s="37"/>
      <c r="B192" s="38"/>
      <c r="C192" s="39"/>
      <c r="D192" s="252" t="s">
        <v>203</v>
      </c>
      <c r="E192" s="39"/>
      <c r="F192" s="253" t="s">
        <v>982</v>
      </c>
      <c r="G192" s="39"/>
      <c r="H192" s="39"/>
      <c r="I192" s="249"/>
      <c r="J192" s="249"/>
      <c r="K192" s="39"/>
      <c r="L192" s="39"/>
      <c r="M192" s="43"/>
      <c r="N192" s="250"/>
      <c r="O192" s="251"/>
      <c r="P192" s="90"/>
      <c r="Q192" s="90"/>
      <c r="R192" s="90"/>
      <c r="S192" s="90"/>
      <c r="T192" s="90"/>
      <c r="U192" s="90"/>
      <c r="V192" s="90"/>
      <c r="W192" s="90"/>
      <c r="X192" s="91"/>
      <c r="Y192" s="37"/>
      <c r="Z192" s="37"/>
      <c r="AA192" s="37"/>
      <c r="AB192" s="37"/>
      <c r="AC192" s="37"/>
      <c r="AD192" s="37"/>
      <c r="AE192" s="37"/>
      <c r="AT192" s="16" t="s">
        <v>203</v>
      </c>
      <c r="AU192" s="16" t="s">
        <v>90</v>
      </c>
    </row>
    <row r="193" s="13" customFormat="1">
      <c r="A193" s="13"/>
      <c r="B193" s="254"/>
      <c r="C193" s="255"/>
      <c r="D193" s="252" t="s">
        <v>205</v>
      </c>
      <c r="E193" s="256" t="s">
        <v>1</v>
      </c>
      <c r="F193" s="257" t="s">
        <v>1170</v>
      </c>
      <c r="G193" s="255"/>
      <c r="H193" s="258">
        <v>4</v>
      </c>
      <c r="I193" s="259"/>
      <c r="J193" s="259"/>
      <c r="K193" s="255"/>
      <c r="L193" s="255"/>
      <c r="M193" s="260"/>
      <c r="N193" s="261"/>
      <c r="O193" s="262"/>
      <c r="P193" s="262"/>
      <c r="Q193" s="262"/>
      <c r="R193" s="262"/>
      <c r="S193" s="262"/>
      <c r="T193" s="262"/>
      <c r="U193" s="262"/>
      <c r="V193" s="262"/>
      <c r="W193" s="262"/>
      <c r="X193" s="263"/>
      <c r="Y193" s="13"/>
      <c r="Z193" s="13"/>
      <c r="AA193" s="13"/>
      <c r="AB193" s="13"/>
      <c r="AC193" s="13"/>
      <c r="AD193" s="13"/>
      <c r="AE193" s="13"/>
      <c r="AT193" s="264" t="s">
        <v>205</v>
      </c>
      <c r="AU193" s="264" t="s">
        <v>90</v>
      </c>
      <c r="AV193" s="13" t="s">
        <v>90</v>
      </c>
      <c r="AW193" s="13" t="s">
        <v>5</v>
      </c>
      <c r="AX193" s="13" t="s">
        <v>80</v>
      </c>
      <c r="AY193" s="264" t="s">
        <v>192</v>
      </c>
    </row>
    <row r="194" s="13" customFormat="1">
      <c r="A194" s="13"/>
      <c r="B194" s="254"/>
      <c r="C194" s="255"/>
      <c r="D194" s="252" t="s">
        <v>205</v>
      </c>
      <c r="E194" s="256" t="s">
        <v>1</v>
      </c>
      <c r="F194" s="257" t="s">
        <v>1171</v>
      </c>
      <c r="G194" s="255"/>
      <c r="H194" s="258">
        <v>33</v>
      </c>
      <c r="I194" s="259"/>
      <c r="J194" s="259"/>
      <c r="K194" s="255"/>
      <c r="L194" s="255"/>
      <c r="M194" s="260"/>
      <c r="N194" s="261"/>
      <c r="O194" s="262"/>
      <c r="P194" s="262"/>
      <c r="Q194" s="262"/>
      <c r="R194" s="262"/>
      <c r="S194" s="262"/>
      <c r="T194" s="262"/>
      <c r="U194" s="262"/>
      <c r="V194" s="262"/>
      <c r="W194" s="262"/>
      <c r="X194" s="263"/>
      <c r="Y194" s="13"/>
      <c r="Z194" s="13"/>
      <c r="AA194" s="13"/>
      <c r="AB194" s="13"/>
      <c r="AC194" s="13"/>
      <c r="AD194" s="13"/>
      <c r="AE194" s="13"/>
      <c r="AT194" s="264" t="s">
        <v>205</v>
      </c>
      <c r="AU194" s="264" t="s">
        <v>90</v>
      </c>
      <c r="AV194" s="13" t="s">
        <v>90</v>
      </c>
      <c r="AW194" s="13" t="s">
        <v>5</v>
      </c>
      <c r="AX194" s="13" t="s">
        <v>80</v>
      </c>
      <c r="AY194" s="264" t="s">
        <v>192</v>
      </c>
    </row>
    <row r="195" s="14" customFormat="1">
      <c r="A195" s="14"/>
      <c r="B195" s="265"/>
      <c r="C195" s="266"/>
      <c r="D195" s="252" t="s">
        <v>205</v>
      </c>
      <c r="E195" s="267" t="s">
        <v>1</v>
      </c>
      <c r="F195" s="268" t="s">
        <v>209</v>
      </c>
      <c r="G195" s="266"/>
      <c r="H195" s="269">
        <v>37</v>
      </c>
      <c r="I195" s="270"/>
      <c r="J195" s="270"/>
      <c r="K195" s="266"/>
      <c r="L195" s="266"/>
      <c r="M195" s="271"/>
      <c r="N195" s="272"/>
      <c r="O195" s="273"/>
      <c r="P195" s="273"/>
      <c r="Q195" s="273"/>
      <c r="R195" s="273"/>
      <c r="S195" s="273"/>
      <c r="T195" s="273"/>
      <c r="U195" s="273"/>
      <c r="V195" s="273"/>
      <c r="W195" s="273"/>
      <c r="X195" s="274"/>
      <c r="Y195" s="14"/>
      <c r="Z195" s="14"/>
      <c r="AA195" s="14"/>
      <c r="AB195" s="14"/>
      <c r="AC195" s="14"/>
      <c r="AD195" s="14"/>
      <c r="AE195" s="14"/>
      <c r="AT195" s="275" t="s">
        <v>205</v>
      </c>
      <c r="AU195" s="275" t="s">
        <v>90</v>
      </c>
      <c r="AV195" s="14" t="s">
        <v>199</v>
      </c>
      <c r="AW195" s="14" t="s">
        <v>5</v>
      </c>
      <c r="AX195" s="14" t="s">
        <v>88</v>
      </c>
      <c r="AY195" s="275" t="s">
        <v>192</v>
      </c>
    </row>
    <row r="196" s="2" customFormat="1" ht="24.15" customHeight="1">
      <c r="A196" s="37"/>
      <c r="B196" s="38"/>
      <c r="C196" s="276" t="s">
        <v>311</v>
      </c>
      <c r="D196" s="276" t="s">
        <v>261</v>
      </c>
      <c r="E196" s="277" t="s">
        <v>983</v>
      </c>
      <c r="F196" s="278" t="s">
        <v>984</v>
      </c>
      <c r="G196" s="279" t="s">
        <v>197</v>
      </c>
      <c r="H196" s="280">
        <v>3.8109999999999999</v>
      </c>
      <c r="I196" s="281"/>
      <c r="J196" s="282"/>
      <c r="K196" s="283">
        <f>ROUND(P196*H196,2)</f>
        <v>0</v>
      </c>
      <c r="L196" s="278" t="s">
        <v>582</v>
      </c>
      <c r="M196" s="284"/>
      <c r="N196" s="285" t="s">
        <v>1</v>
      </c>
      <c r="O196" s="241" t="s">
        <v>43</v>
      </c>
      <c r="P196" s="242">
        <f>I196+J196</f>
        <v>0</v>
      </c>
      <c r="Q196" s="242">
        <f>ROUND(I196*H196,2)</f>
        <v>0</v>
      </c>
      <c r="R196" s="242">
        <f>ROUND(J196*H196,2)</f>
        <v>0</v>
      </c>
      <c r="S196" s="90"/>
      <c r="T196" s="243">
        <f>S196*H196</f>
        <v>0</v>
      </c>
      <c r="U196" s="243">
        <v>0.20000000000000001</v>
      </c>
      <c r="V196" s="243">
        <f>U196*H196</f>
        <v>0.76219999999999999</v>
      </c>
      <c r="W196" s="243">
        <v>0</v>
      </c>
      <c r="X196" s="244">
        <f>W196*H196</f>
        <v>0</v>
      </c>
      <c r="Y196" s="37"/>
      <c r="Z196" s="37"/>
      <c r="AA196" s="37"/>
      <c r="AB196" s="37"/>
      <c r="AC196" s="37"/>
      <c r="AD196" s="37"/>
      <c r="AE196" s="37"/>
      <c r="AR196" s="245" t="s">
        <v>247</v>
      </c>
      <c r="AT196" s="245" t="s">
        <v>261</v>
      </c>
      <c r="AU196" s="245" t="s">
        <v>90</v>
      </c>
      <c r="AY196" s="16" t="s">
        <v>192</v>
      </c>
      <c r="BE196" s="246">
        <f>IF(O196="základní",K196,0)</f>
        <v>0</v>
      </c>
      <c r="BF196" s="246">
        <f>IF(O196="snížená",K196,0)</f>
        <v>0</v>
      </c>
      <c r="BG196" s="246">
        <f>IF(O196="zákl. přenesená",K196,0)</f>
        <v>0</v>
      </c>
      <c r="BH196" s="246">
        <f>IF(O196="sníž. přenesená",K196,0)</f>
        <v>0</v>
      </c>
      <c r="BI196" s="246">
        <f>IF(O196="nulová",K196,0)</f>
        <v>0</v>
      </c>
      <c r="BJ196" s="16" t="s">
        <v>88</v>
      </c>
      <c r="BK196" s="246">
        <f>ROUND(P196*H196,2)</f>
        <v>0</v>
      </c>
      <c r="BL196" s="16" t="s">
        <v>199</v>
      </c>
      <c r="BM196" s="245" t="s">
        <v>1172</v>
      </c>
    </row>
    <row r="197" s="13" customFormat="1">
      <c r="A197" s="13"/>
      <c r="B197" s="254"/>
      <c r="C197" s="255"/>
      <c r="D197" s="252" t="s">
        <v>205</v>
      </c>
      <c r="E197" s="255"/>
      <c r="F197" s="257" t="s">
        <v>1173</v>
      </c>
      <c r="G197" s="255"/>
      <c r="H197" s="258">
        <v>3.8109999999999999</v>
      </c>
      <c r="I197" s="259"/>
      <c r="J197" s="259"/>
      <c r="K197" s="255"/>
      <c r="L197" s="255"/>
      <c r="M197" s="260"/>
      <c r="N197" s="261"/>
      <c r="O197" s="262"/>
      <c r="P197" s="262"/>
      <c r="Q197" s="262"/>
      <c r="R197" s="262"/>
      <c r="S197" s="262"/>
      <c r="T197" s="262"/>
      <c r="U197" s="262"/>
      <c r="V197" s="262"/>
      <c r="W197" s="262"/>
      <c r="X197" s="263"/>
      <c r="Y197" s="13"/>
      <c r="Z197" s="13"/>
      <c r="AA197" s="13"/>
      <c r="AB197" s="13"/>
      <c r="AC197" s="13"/>
      <c r="AD197" s="13"/>
      <c r="AE197" s="13"/>
      <c r="AT197" s="264" t="s">
        <v>205</v>
      </c>
      <c r="AU197" s="264" t="s">
        <v>90</v>
      </c>
      <c r="AV197" s="13" t="s">
        <v>90</v>
      </c>
      <c r="AW197" s="13" t="s">
        <v>4</v>
      </c>
      <c r="AX197" s="13" t="s">
        <v>88</v>
      </c>
      <c r="AY197" s="264" t="s">
        <v>192</v>
      </c>
    </row>
    <row r="198" s="2" customFormat="1" ht="24.15" customHeight="1">
      <c r="A198" s="37"/>
      <c r="B198" s="38"/>
      <c r="C198" s="233" t="s">
        <v>316</v>
      </c>
      <c r="D198" s="233" t="s">
        <v>194</v>
      </c>
      <c r="E198" s="234" t="s">
        <v>925</v>
      </c>
      <c r="F198" s="235" t="s">
        <v>926</v>
      </c>
      <c r="G198" s="236" t="s">
        <v>271</v>
      </c>
      <c r="H198" s="237">
        <v>0.001</v>
      </c>
      <c r="I198" s="238"/>
      <c r="J198" s="238"/>
      <c r="K198" s="239">
        <f>ROUND(P198*H198,2)</f>
        <v>0</v>
      </c>
      <c r="L198" s="235" t="s">
        <v>582</v>
      </c>
      <c r="M198" s="43"/>
      <c r="N198" s="240" t="s">
        <v>1</v>
      </c>
      <c r="O198" s="241" t="s">
        <v>43</v>
      </c>
      <c r="P198" s="242">
        <f>I198+J198</f>
        <v>0</v>
      </c>
      <c r="Q198" s="242">
        <f>ROUND(I198*H198,2)</f>
        <v>0</v>
      </c>
      <c r="R198" s="242">
        <f>ROUND(J198*H198,2)</f>
        <v>0</v>
      </c>
      <c r="S198" s="90"/>
      <c r="T198" s="243">
        <f>S198*H198</f>
        <v>0</v>
      </c>
      <c r="U198" s="243">
        <v>0</v>
      </c>
      <c r="V198" s="243">
        <f>U198*H198</f>
        <v>0</v>
      </c>
      <c r="W198" s="243">
        <v>0</v>
      </c>
      <c r="X198" s="244">
        <f>W198*H198</f>
        <v>0</v>
      </c>
      <c r="Y198" s="37"/>
      <c r="Z198" s="37"/>
      <c r="AA198" s="37"/>
      <c r="AB198" s="37"/>
      <c r="AC198" s="37"/>
      <c r="AD198" s="37"/>
      <c r="AE198" s="37"/>
      <c r="AR198" s="245" t="s">
        <v>199</v>
      </c>
      <c r="AT198" s="245" t="s">
        <v>194</v>
      </c>
      <c r="AU198" s="245" t="s">
        <v>90</v>
      </c>
      <c r="AY198" s="16" t="s">
        <v>192</v>
      </c>
      <c r="BE198" s="246">
        <f>IF(O198="základní",K198,0)</f>
        <v>0</v>
      </c>
      <c r="BF198" s="246">
        <f>IF(O198="snížená",K198,0)</f>
        <v>0</v>
      </c>
      <c r="BG198" s="246">
        <f>IF(O198="zákl. přenesená",K198,0)</f>
        <v>0</v>
      </c>
      <c r="BH198" s="246">
        <f>IF(O198="sníž. přenesená",K198,0)</f>
        <v>0</v>
      </c>
      <c r="BI198" s="246">
        <f>IF(O198="nulová",K198,0)</f>
        <v>0</v>
      </c>
      <c r="BJ198" s="16" t="s">
        <v>88</v>
      </c>
      <c r="BK198" s="246">
        <f>ROUND(P198*H198,2)</f>
        <v>0</v>
      </c>
      <c r="BL198" s="16" t="s">
        <v>199</v>
      </c>
      <c r="BM198" s="245" t="s">
        <v>1174</v>
      </c>
    </row>
    <row r="199" s="2" customFormat="1">
      <c r="A199" s="37"/>
      <c r="B199" s="38"/>
      <c r="C199" s="39"/>
      <c r="D199" s="247" t="s">
        <v>201</v>
      </c>
      <c r="E199" s="39"/>
      <c r="F199" s="248" t="s">
        <v>928</v>
      </c>
      <c r="G199" s="39"/>
      <c r="H199" s="39"/>
      <c r="I199" s="249"/>
      <c r="J199" s="249"/>
      <c r="K199" s="39"/>
      <c r="L199" s="39"/>
      <c r="M199" s="43"/>
      <c r="N199" s="250"/>
      <c r="O199" s="251"/>
      <c r="P199" s="90"/>
      <c r="Q199" s="90"/>
      <c r="R199" s="90"/>
      <c r="S199" s="90"/>
      <c r="T199" s="90"/>
      <c r="U199" s="90"/>
      <c r="V199" s="90"/>
      <c r="W199" s="90"/>
      <c r="X199" s="91"/>
      <c r="Y199" s="37"/>
      <c r="Z199" s="37"/>
      <c r="AA199" s="37"/>
      <c r="AB199" s="37"/>
      <c r="AC199" s="37"/>
      <c r="AD199" s="37"/>
      <c r="AE199" s="37"/>
      <c r="AT199" s="16" t="s">
        <v>201</v>
      </c>
      <c r="AU199" s="16" t="s">
        <v>90</v>
      </c>
    </row>
    <row r="200" s="2" customFormat="1">
      <c r="A200" s="37"/>
      <c r="B200" s="38"/>
      <c r="C200" s="39"/>
      <c r="D200" s="252" t="s">
        <v>203</v>
      </c>
      <c r="E200" s="39"/>
      <c r="F200" s="253" t="s">
        <v>929</v>
      </c>
      <c r="G200" s="39"/>
      <c r="H200" s="39"/>
      <c r="I200" s="249"/>
      <c r="J200" s="249"/>
      <c r="K200" s="39"/>
      <c r="L200" s="39"/>
      <c r="M200" s="43"/>
      <c r="N200" s="250"/>
      <c r="O200" s="251"/>
      <c r="P200" s="90"/>
      <c r="Q200" s="90"/>
      <c r="R200" s="90"/>
      <c r="S200" s="90"/>
      <c r="T200" s="90"/>
      <c r="U200" s="90"/>
      <c r="V200" s="90"/>
      <c r="W200" s="90"/>
      <c r="X200" s="91"/>
      <c r="Y200" s="37"/>
      <c r="Z200" s="37"/>
      <c r="AA200" s="37"/>
      <c r="AB200" s="37"/>
      <c r="AC200" s="37"/>
      <c r="AD200" s="37"/>
      <c r="AE200" s="37"/>
      <c r="AT200" s="16" t="s">
        <v>203</v>
      </c>
      <c r="AU200" s="16" t="s">
        <v>90</v>
      </c>
    </row>
    <row r="201" s="13" customFormat="1">
      <c r="A201" s="13"/>
      <c r="B201" s="254"/>
      <c r="C201" s="255"/>
      <c r="D201" s="252" t="s">
        <v>205</v>
      </c>
      <c r="E201" s="256" t="s">
        <v>1</v>
      </c>
      <c r="F201" s="257" t="s">
        <v>1175</v>
      </c>
      <c r="G201" s="255"/>
      <c r="H201" s="258">
        <v>0.66000000000000003</v>
      </c>
      <c r="I201" s="259"/>
      <c r="J201" s="259"/>
      <c r="K201" s="255"/>
      <c r="L201" s="255"/>
      <c r="M201" s="260"/>
      <c r="N201" s="261"/>
      <c r="O201" s="262"/>
      <c r="P201" s="262"/>
      <c r="Q201" s="262"/>
      <c r="R201" s="262"/>
      <c r="S201" s="262"/>
      <c r="T201" s="262"/>
      <c r="U201" s="262"/>
      <c r="V201" s="262"/>
      <c r="W201" s="262"/>
      <c r="X201" s="263"/>
      <c r="Y201" s="13"/>
      <c r="Z201" s="13"/>
      <c r="AA201" s="13"/>
      <c r="AB201" s="13"/>
      <c r="AC201" s="13"/>
      <c r="AD201" s="13"/>
      <c r="AE201" s="13"/>
      <c r="AT201" s="264" t="s">
        <v>205</v>
      </c>
      <c r="AU201" s="264" t="s">
        <v>90</v>
      </c>
      <c r="AV201" s="13" t="s">
        <v>90</v>
      </c>
      <c r="AW201" s="13" t="s">
        <v>5</v>
      </c>
      <c r="AX201" s="13" t="s">
        <v>88</v>
      </c>
      <c r="AY201" s="264" t="s">
        <v>192</v>
      </c>
    </row>
    <row r="202" s="13" customFormat="1">
      <c r="A202" s="13"/>
      <c r="B202" s="254"/>
      <c r="C202" s="255"/>
      <c r="D202" s="252" t="s">
        <v>205</v>
      </c>
      <c r="E202" s="255"/>
      <c r="F202" s="257" t="s">
        <v>1176</v>
      </c>
      <c r="G202" s="255"/>
      <c r="H202" s="258">
        <v>0.001</v>
      </c>
      <c r="I202" s="259"/>
      <c r="J202" s="259"/>
      <c r="K202" s="255"/>
      <c r="L202" s="255"/>
      <c r="M202" s="260"/>
      <c r="N202" s="261"/>
      <c r="O202" s="262"/>
      <c r="P202" s="262"/>
      <c r="Q202" s="262"/>
      <c r="R202" s="262"/>
      <c r="S202" s="262"/>
      <c r="T202" s="262"/>
      <c r="U202" s="262"/>
      <c r="V202" s="262"/>
      <c r="W202" s="262"/>
      <c r="X202" s="263"/>
      <c r="Y202" s="13"/>
      <c r="Z202" s="13"/>
      <c r="AA202" s="13"/>
      <c r="AB202" s="13"/>
      <c r="AC202" s="13"/>
      <c r="AD202" s="13"/>
      <c r="AE202" s="13"/>
      <c r="AT202" s="264" t="s">
        <v>205</v>
      </c>
      <c r="AU202" s="264" t="s">
        <v>90</v>
      </c>
      <c r="AV202" s="13" t="s">
        <v>90</v>
      </c>
      <c r="AW202" s="13" t="s">
        <v>4</v>
      </c>
      <c r="AX202" s="13" t="s">
        <v>88</v>
      </c>
      <c r="AY202" s="264" t="s">
        <v>192</v>
      </c>
    </row>
    <row r="203" s="2" customFormat="1" ht="24.15" customHeight="1">
      <c r="A203" s="37"/>
      <c r="B203" s="38"/>
      <c r="C203" s="276" t="s">
        <v>320</v>
      </c>
      <c r="D203" s="276" t="s">
        <v>261</v>
      </c>
      <c r="E203" s="277" t="s">
        <v>932</v>
      </c>
      <c r="F203" s="278" t="s">
        <v>933</v>
      </c>
      <c r="G203" s="279" t="s">
        <v>934</v>
      </c>
      <c r="H203" s="280">
        <v>0.66000000000000003</v>
      </c>
      <c r="I203" s="281"/>
      <c r="J203" s="282"/>
      <c r="K203" s="283">
        <f>ROUND(P203*H203,2)</f>
        <v>0</v>
      </c>
      <c r="L203" s="278" t="s">
        <v>582</v>
      </c>
      <c r="M203" s="284"/>
      <c r="N203" s="285" t="s">
        <v>1</v>
      </c>
      <c r="O203" s="241" t="s">
        <v>43</v>
      </c>
      <c r="P203" s="242">
        <f>I203+J203</f>
        <v>0</v>
      </c>
      <c r="Q203" s="242">
        <f>ROUND(I203*H203,2)</f>
        <v>0</v>
      </c>
      <c r="R203" s="242">
        <f>ROUND(J203*H203,2)</f>
        <v>0</v>
      </c>
      <c r="S203" s="90"/>
      <c r="T203" s="243">
        <f>S203*H203</f>
        <v>0</v>
      </c>
      <c r="U203" s="243">
        <v>0.001</v>
      </c>
      <c r="V203" s="243">
        <f>U203*H203</f>
        <v>0.00066</v>
      </c>
      <c r="W203" s="243">
        <v>0</v>
      </c>
      <c r="X203" s="244">
        <f>W203*H203</f>
        <v>0</v>
      </c>
      <c r="Y203" s="37"/>
      <c r="Z203" s="37"/>
      <c r="AA203" s="37"/>
      <c r="AB203" s="37"/>
      <c r="AC203" s="37"/>
      <c r="AD203" s="37"/>
      <c r="AE203" s="37"/>
      <c r="AR203" s="245" t="s">
        <v>247</v>
      </c>
      <c r="AT203" s="245" t="s">
        <v>261</v>
      </c>
      <c r="AU203" s="245" t="s">
        <v>90</v>
      </c>
      <c r="AY203" s="16" t="s">
        <v>192</v>
      </c>
      <c r="BE203" s="246">
        <f>IF(O203="základní",K203,0)</f>
        <v>0</v>
      </c>
      <c r="BF203" s="246">
        <f>IF(O203="snížená",K203,0)</f>
        <v>0</v>
      </c>
      <c r="BG203" s="246">
        <f>IF(O203="zákl. přenesená",K203,0)</f>
        <v>0</v>
      </c>
      <c r="BH203" s="246">
        <f>IF(O203="sníž. přenesená",K203,0)</f>
        <v>0</v>
      </c>
      <c r="BI203" s="246">
        <f>IF(O203="nulová",K203,0)</f>
        <v>0</v>
      </c>
      <c r="BJ203" s="16" t="s">
        <v>88</v>
      </c>
      <c r="BK203" s="246">
        <f>ROUND(P203*H203,2)</f>
        <v>0</v>
      </c>
      <c r="BL203" s="16" t="s">
        <v>199</v>
      </c>
      <c r="BM203" s="245" t="s">
        <v>1177</v>
      </c>
    </row>
    <row r="204" s="13" customFormat="1">
      <c r="A204" s="13"/>
      <c r="B204" s="254"/>
      <c r="C204" s="255"/>
      <c r="D204" s="252" t="s">
        <v>205</v>
      </c>
      <c r="E204" s="256" t="s">
        <v>1</v>
      </c>
      <c r="F204" s="257" t="s">
        <v>1178</v>
      </c>
      <c r="G204" s="255"/>
      <c r="H204" s="258">
        <v>0.66000000000000003</v>
      </c>
      <c r="I204" s="259"/>
      <c r="J204" s="259"/>
      <c r="K204" s="255"/>
      <c r="L204" s="255"/>
      <c r="M204" s="260"/>
      <c r="N204" s="261"/>
      <c r="O204" s="262"/>
      <c r="P204" s="262"/>
      <c r="Q204" s="262"/>
      <c r="R204" s="262"/>
      <c r="S204" s="262"/>
      <c r="T204" s="262"/>
      <c r="U204" s="262"/>
      <c r="V204" s="262"/>
      <c r="W204" s="262"/>
      <c r="X204" s="263"/>
      <c r="Y204" s="13"/>
      <c r="Z204" s="13"/>
      <c r="AA204" s="13"/>
      <c r="AB204" s="13"/>
      <c r="AC204" s="13"/>
      <c r="AD204" s="13"/>
      <c r="AE204" s="13"/>
      <c r="AT204" s="264" t="s">
        <v>205</v>
      </c>
      <c r="AU204" s="264" t="s">
        <v>90</v>
      </c>
      <c r="AV204" s="13" t="s">
        <v>90</v>
      </c>
      <c r="AW204" s="13" t="s">
        <v>5</v>
      </c>
      <c r="AX204" s="13" t="s">
        <v>88</v>
      </c>
      <c r="AY204" s="264" t="s">
        <v>192</v>
      </c>
    </row>
    <row r="205" s="2" customFormat="1" ht="16.5" customHeight="1">
      <c r="A205" s="37"/>
      <c r="B205" s="38"/>
      <c r="C205" s="233" t="s">
        <v>324</v>
      </c>
      <c r="D205" s="233" t="s">
        <v>194</v>
      </c>
      <c r="E205" s="234" t="s">
        <v>306</v>
      </c>
      <c r="F205" s="235" t="s">
        <v>1179</v>
      </c>
      <c r="G205" s="236" t="s">
        <v>934</v>
      </c>
      <c r="H205" s="237">
        <v>0.23799999999999999</v>
      </c>
      <c r="I205" s="238"/>
      <c r="J205" s="238"/>
      <c r="K205" s="239">
        <f>ROUND(P205*H205,2)</f>
        <v>0</v>
      </c>
      <c r="L205" s="235" t="s">
        <v>1</v>
      </c>
      <c r="M205" s="43"/>
      <c r="N205" s="240" t="s">
        <v>1</v>
      </c>
      <c r="O205" s="241" t="s">
        <v>43</v>
      </c>
      <c r="P205" s="242">
        <f>I205+J205</f>
        <v>0</v>
      </c>
      <c r="Q205" s="242">
        <f>ROUND(I205*H205,2)</f>
        <v>0</v>
      </c>
      <c r="R205" s="242">
        <f>ROUND(J205*H205,2)</f>
        <v>0</v>
      </c>
      <c r="S205" s="90"/>
      <c r="T205" s="243">
        <f>S205*H205</f>
        <v>0</v>
      </c>
      <c r="U205" s="243">
        <v>0</v>
      </c>
      <c r="V205" s="243">
        <f>U205*H205</f>
        <v>0</v>
      </c>
      <c r="W205" s="243">
        <v>0</v>
      </c>
      <c r="X205" s="244">
        <f>W205*H205</f>
        <v>0</v>
      </c>
      <c r="Y205" s="37"/>
      <c r="Z205" s="37"/>
      <c r="AA205" s="37"/>
      <c r="AB205" s="37"/>
      <c r="AC205" s="37"/>
      <c r="AD205" s="37"/>
      <c r="AE205" s="37"/>
      <c r="AR205" s="245" t="s">
        <v>199</v>
      </c>
      <c r="AT205" s="245" t="s">
        <v>194</v>
      </c>
      <c r="AU205" s="245" t="s">
        <v>90</v>
      </c>
      <c r="AY205" s="16" t="s">
        <v>192</v>
      </c>
      <c r="BE205" s="246">
        <f>IF(O205="základní",K205,0)</f>
        <v>0</v>
      </c>
      <c r="BF205" s="246">
        <f>IF(O205="snížená",K205,0)</f>
        <v>0</v>
      </c>
      <c r="BG205" s="246">
        <f>IF(O205="zákl. přenesená",K205,0)</f>
        <v>0</v>
      </c>
      <c r="BH205" s="246">
        <f>IF(O205="sníž. přenesená",K205,0)</f>
        <v>0</v>
      </c>
      <c r="BI205" s="246">
        <f>IF(O205="nulová",K205,0)</f>
        <v>0</v>
      </c>
      <c r="BJ205" s="16" t="s">
        <v>88</v>
      </c>
      <c r="BK205" s="246">
        <f>ROUND(P205*H205,2)</f>
        <v>0</v>
      </c>
      <c r="BL205" s="16" t="s">
        <v>199</v>
      </c>
      <c r="BM205" s="245" t="s">
        <v>1180</v>
      </c>
    </row>
    <row r="206" s="2" customFormat="1">
      <c r="A206" s="37"/>
      <c r="B206" s="38"/>
      <c r="C206" s="39"/>
      <c r="D206" s="252" t="s">
        <v>433</v>
      </c>
      <c r="E206" s="39"/>
      <c r="F206" s="253" t="s">
        <v>1181</v>
      </c>
      <c r="G206" s="39"/>
      <c r="H206" s="39"/>
      <c r="I206" s="249"/>
      <c r="J206" s="249"/>
      <c r="K206" s="39"/>
      <c r="L206" s="39"/>
      <c r="M206" s="43"/>
      <c r="N206" s="250"/>
      <c r="O206" s="251"/>
      <c r="P206" s="90"/>
      <c r="Q206" s="90"/>
      <c r="R206" s="90"/>
      <c r="S206" s="90"/>
      <c r="T206" s="90"/>
      <c r="U206" s="90"/>
      <c r="V206" s="90"/>
      <c r="W206" s="90"/>
      <c r="X206" s="91"/>
      <c r="Y206" s="37"/>
      <c r="Z206" s="37"/>
      <c r="AA206" s="37"/>
      <c r="AB206" s="37"/>
      <c r="AC206" s="37"/>
      <c r="AD206" s="37"/>
      <c r="AE206" s="37"/>
      <c r="AT206" s="16" t="s">
        <v>433</v>
      </c>
      <c r="AU206" s="16" t="s">
        <v>90</v>
      </c>
    </row>
    <row r="207" s="13" customFormat="1">
      <c r="A207" s="13"/>
      <c r="B207" s="254"/>
      <c r="C207" s="255"/>
      <c r="D207" s="252" t="s">
        <v>205</v>
      </c>
      <c r="E207" s="256" t="s">
        <v>1</v>
      </c>
      <c r="F207" s="257" t="s">
        <v>1182</v>
      </c>
      <c r="G207" s="255"/>
      <c r="H207" s="258">
        <v>0.23799999999999999</v>
      </c>
      <c r="I207" s="259"/>
      <c r="J207" s="259"/>
      <c r="K207" s="255"/>
      <c r="L207" s="255"/>
      <c r="M207" s="260"/>
      <c r="N207" s="261"/>
      <c r="O207" s="262"/>
      <c r="P207" s="262"/>
      <c r="Q207" s="262"/>
      <c r="R207" s="262"/>
      <c r="S207" s="262"/>
      <c r="T207" s="262"/>
      <c r="U207" s="262"/>
      <c r="V207" s="262"/>
      <c r="W207" s="262"/>
      <c r="X207" s="263"/>
      <c r="Y207" s="13"/>
      <c r="Z207" s="13"/>
      <c r="AA207" s="13"/>
      <c r="AB207" s="13"/>
      <c r="AC207" s="13"/>
      <c r="AD207" s="13"/>
      <c r="AE207" s="13"/>
      <c r="AT207" s="264" t="s">
        <v>205</v>
      </c>
      <c r="AU207" s="264" t="s">
        <v>90</v>
      </c>
      <c r="AV207" s="13" t="s">
        <v>90</v>
      </c>
      <c r="AW207" s="13" t="s">
        <v>5</v>
      </c>
      <c r="AX207" s="13" t="s">
        <v>80</v>
      </c>
      <c r="AY207" s="264" t="s">
        <v>192</v>
      </c>
    </row>
    <row r="208" s="14" customFormat="1">
      <c r="A208" s="14"/>
      <c r="B208" s="265"/>
      <c r="C208" s="266"/>
      <c r="D208" s="252" t="s">
        <v>205</v>
      </c>
      <c r="E208" s="267" t="s">
        <v>1</v>
      </c>
      <c r="F208" s="268" t="s">
        <v>209</v>
      </c>
      <c r="G208" s="266"/>
      <c r="H208" s="269">
        <v>0.23799999999999999</v>
      </c>
      <c r="I208" s="270"/>
      <c r="J208" s="270"/>
      <c r="K208" s="266"/>
      <c r="L208" s="266"/>
      <c r="M208" s="271"/>
      <c r="N208" s="272"/>
      <c r="O208" s="273"/>
      <c r="P208" s="273"/>
      <c r="Q208" s="273"/>
      <c r="R208" s="273"/>
      <c r="S208" s="273"/>
      <c r="T208" s="273"/>
      <c r="U208" s="273"/>
      <c r="V208" s="273"/>
      <c r="W208" s="273"/>
      <c r="X208" s="274"/>
      <c r="Y208" s="14"/>
      <c r="Z208" s="14"/>
      <c r="AA208" s="14"/>
      <c r="AB208" s="14"/>
      <c r="AC208" s="14"/>
      <c r="AD208" s="14"/>
      <c r="AE208" s="14"/>
      <c r="AT208" s="275" t="s">
        <v>205</v>
      </c>
      <c r="AU208" s="275" t="s">
        <v>90</v>
      </c>
      <c r="AV208" s="14" t="s">
        <v>199</v>
      </c>
      <c r="AW208" s="14" t="s">
        <v>5</v>
      </c>
      <c r="AX208" s="14" t="s">
        <v>88</v>
      </c>
      <c r="AY208" s="275" t="s">
        <v>192</v>
      </c>
    </row>
    <row r="209" s="12" customFormat="1" ht="22.8" customHeight="1">
      <c r="A209" s="12"/>
      <c r="B209" s="216"/>
      <c r="C209" s="217"/>
      <c r="D209" s="218" t="s">
        <v>79</v>
      </c>
      <c r="E209" s="231" t="s">
        <v>266</v>
      </c>
      <c r="F209" s="231" t="s">
        <v>267</v>
      </c>
      <c r="G209" s="217"/>
      <c r="H209" s="217"/>
      <c r="I209" s="220"/>
      <c r="J209" s="220"/>
      <c r="K209" s="232">
        <f>BK209</f>
        <v>0</v>
      </c>
      <c r="L209" s="217"/>
      <c r="M209" s="222"/>
      <c r="N209" s="223"/>
      <c r="O209" s="224"/>
      <c r="P209" s="224"/>
      <c r="Q209" s="225">
        <f>SUM(Q210:Q211)</f>
        <v>0</v>
      </c>
      <c r="R209" s="225">
        <f>SUM(R210:R211)</f>
        <v>0</v>
      </c>
      <c r="S209" s="224"/>
      <c r="T209" s="226">
        <f>SUM(T210:T211)</f>
        <v>0</v>
      </c>
      <c r="U209" s="224"/>
      <c r="V209" s="226">
        <f>SUM(V210:V211)</f>
        <v>0</v>
      </c>
      <c r="W209" s="224"/>
      <c r="X209" s="227">
        <f>SUM(X210:X211)</f>
        <v>0</v>
      </c>
      <c r="Y209" s="12"/>
      <c r="Z209" s="12"/>
      <c r="AA209" s="12"/>
      <c r="AB209" s="12"/>
      <c r="AC209" s="12"/>
      <c r="AD209" s="12"/>
      <c r="AE209" s="12"/>
      <c r="AR209" s="228" t="s">
        <v>88</v>
      </c>
      <c r="AT209" s="229" t="s">
        <v>79</v>
      </c>
      <c r="AU209" s="229" t="s">
        <v>88</v>
      </c>
      <c r="AY209" s="228" t="s">
        <v>192</v>
      </c>
      <c r="BK209" s="230">
        <f>SUM(BK210:BK211)</f>
        <v>0</v>
      </c>
    </row>
    <row r="210" s="2" customFormat="1" ht="24.15" customHeight="1">
      <c r="A210" s="37"/>
      <c r="B210" s="38"/>
      <c r="C210" s="233" t="s">
        <v>8</v>
      </c>
      <c r="D210" s="233" t="s">
        <v>194</v>
      </c>
      <c r="E210" s="234" t="s">
        <v>716</v>
      </c>
      <c r="F210" s="235" t="s">
        <v>717</v>
      </c>
      <c r="G210" s="236" t="s">
        <v>271</v>
      </c>
      <c r="H210" s="237">
        <v>0.84699999999999998</v>
      </c>
      <c r="I210" s="238"/>
      <c r="J210" s="238"/>
      <c r="K210" s="239">
        <f>ROUND(P210*H210,2)</f>
        <v>0</v>
      </c>
      <c r="L210" s="235" t="s">
        <v>582</v>
      </c>
      <c r="M210" s="43"/>
      <c r="N210" s="240" t="s">
        <v>1</v>
      </c>
      <c r="O210" s="241" t="s">
        <v>43</v>
      </c>
      <c r="P210" s="242">
        <f>I210+J210</f>
        <v>0</v>
      </c>
      <c r="Q210" s="242">
        <f>ROUND(I210*H210,2)</f>
        <v>0</v>
      </c>
      <c r="R210" s="242">
        <f>ROUND(J210*H210,2)</f>
        <v>0</v>
      </c>
      <c r="S210" s="90"/>
      <c r="T210" s="243">
        <f>S210*H210</f>
        <v>0</v>
      </c>
      <c r="U210" s="243">
        <v>0</v>
      </c>
      <c r="V210" s="243">
        <f>U210*H210</f>
        <v>0</v>
      </c>
      <c r="W210" s="243">
        <v>0</v>
      </c>
      <c r="X210" s="244">
        <f>W210*H210</f>
        <v>0</v>
      </c>
      <c r="Y210" s="37"/>
      <c r="Z210" s="37"/>
      <c r="AA210" s="37"/>
      <c r="AB210" s="37"/>
      <c r="AC210" s="37"/>
      <c r="AD210" s="37"/>
      <c r="AE210" s="37"/>
      <c r="AR210" s="245" t="s">
        <v>199</v>
      </c>
      <c r="AT210" s="245" t="s">
        <v>194</v>
      </c>
      <c r="AU210" s="245" t="s">
        <v>90</v>
      </c>
      <c r="AY210" s="16" t="s">
        <v>192</v>
      </c>
      <c r="BE210" s="246">
        <f>IF(O210="základní",K210,0)</f>
        <v>0</v>
      </c>
      <c r="BF210" s="246">
        <f>IF(O210="snížená",K210,0)</f>
        <v>0</v>
      </c>
      <c r="BG210" s="246">
        <f>IF(O210="zákl. přenesená",K210,0)</f>
        <v>0</v>
      </c>
      <c r="BH210" s="246">
        <f>IF(O210="sníž. přenesená",K210,0)</f>
        <v>0</v>
      </c>
      <c r="BI210" s="246">
        <f>IF(O210="nulová",K210,0)</f>
        <v>0</v>
      </c>
      <c r="BJ210" s="16" t="s">
        <v>88</v>
      </c>
      <c r="BK210" s="246">
        <f>ROUND(P210*H210,2)</f>
        <v>0</v>
      </c>
      <c r="BL210" s="16" t="s">
        <v>199</v>
      </c>
      <c r="BM210" s="245" t="s">
        <v>1183</v>
      </c>
    </row>
    <row r="211" s="2" customFormat="1">
      <c r="A211" s="37"/>
      <c r="B211" s="38"/>
      <c r="C211" s="39"/>
      <c r="D211" s="247" t="s">
        <v>201</v>
      </c>
      <c r="E211" s="39"/>
      <c r="F211" s="248" t="s">
        <v>937</v>
      </c>
      <c r="G211" s="39"/>
      <c r="H211" s="39"/>
      <c r="I211" s="249"/>
      <c r="J211" s="249"/>
      <c r="K211" s="39"/>
      <c r="L211" s="39"/>
      <c r="M211" s="43"/>
      <c r="N211" s="250"/>
      <c r="O211" s="251"/>
      <c r="P211" s="90"/>
      <c r="Q211" s="90"/>
      <c r="R211" s="90"/>
      <c r="S211" s="90"/>
      <c r="T211" s="90"/>
      <c r="U211" s="90"/>
      <c r="V211" s="90"/>
      <c r="W211" s="90"/>
      <c r="X211" s="91"/>
      <c r="Y211" s="37"/>
      <c r="Z211" s="37"/>
      <c r="AA211" s="37"/>
      <c r="AB211" s="37"/>
      <c r="AC211" s="37"/>
      <c r="AD211" s="37"/>
      <c r="AE211" s="37"/>
      <c r="AT211" s="16" t="s">
        <v>201</v>
      </c>
      <c r="AU211" s="16" t="s">
        <v>90</v>
      </c>
    </row>
    <row r="212" s="12" customFormat="1" ht="25.92" customHeight="1">
      <c r="A212" s="12"/>
      <c r="B212" s="216"/>
      <c r="C212" s="217"/>
      <c r="D212" s="218" t="s">
        <v>79</v>
      </c>
      <c r="E212" s="219" t="s">
        <v>1020</v>
      </c>
      <c r="F212" s="219" t="s">
        <v>1021</v>
      </c>
      <c r="G212" s="217"/>
      <c r="H212" s="217"/>
      <c r="I212" s="220"/>
      <c r="J212" s="220"/>
      <c r="K212" s="221">
        <f>BK212</f>
        <v>0</v>
      </c>
      <c r="L212" s="217"/>
      <c r="M212" s="222"/>
      <c r="N212" s="223"/>
      <c r="O212" s="224"/>
      <c r="P212" s="224"/>
      <c r="Q212" s="225">
        <f>SUM(Q213:Q222)</f>
        <v>0</v>
      </c>
      <c r="R212" s="225">
        <f>SUM(R213:R222)</f>
        <v>0</v>
      </c>
      <c r="S212" s="224"/>
      <c r="T212" s="226">
        <f>SUM(T213:T222)</f>
        <v>0</v>
      </c>
      <c r="U212" s="224"/>
      <c r="V212" s="226">
        <f>SUM(V213:V222)</f>
        <v>0</v>
      </c>
      <c r="W212" s="224"/>
      <c r="X212" s="227">
        <f>SUM(X213:X222)</f>
        <v>0</v>
      </c>
      <c r="Y212" s="12"/>
      <c r="Z212" s="12"/>
      <c r="AA212" s="12"/>
      <c r="AB212" s="12"/>
      <c r="AC212" s="12"/>
      <c r="AD212" s="12"/>
      <c r="AE212" s="12"/>
      <c r="AR212" s="228" t="s">
        <v>103</v>
      </c>
      <c r="AT212" s="229" t="s">
        <v>79</v>
      </c>
      <c r="AU212" s="229" t="s">
        <v>80</v>
      </c>
      <c r="AY212" s="228" t="s">
        <v>192</v>
      </c>
      <c r="BK212" s="230">
        <f>SUM(BK213:BK222)</f>
        <v>0</v>
      </c>
    </row>
    <row r="213" s="2" customFormat="1" ht="16.5" customHeight="1">
      <c r="A213" s="37"/>
      <c r="B213" s="38"/>
      <c r="C213" s="276" t="s">
        <v>334</v>
      </c>
      <c r="D213" s="276" t="s">
        <v>261</v>
      </c>
      <c r="E213" s="277" t="s">
        <v>1184</v>
      </c>
      <c r="F213" s="278" t="s">
        <v>1185</v>
      </c>
      <c r="G213" s="279" t="s">
        <v>314</v>
      </c>
      <c r="H213" s="280">
        <v>2</v>
      </c>
      <c r="I213" s="281"/>
      <c r="J213" s="282"/>
      <c r="K213" s="283">
        <f>ROUND(P213*H213,2)</f>
        <v>0</v>
      </c>
      <c r="L213" s="278" t="s">
        <v>1</v>
      </c>
      <c r="M213" s="284"/>
      <c r="N213" s="285" t="s">
        <v>1</v>
      </c>
      <c r="O213" s="241" t="s">
        <v>43</v>
      </c>
      <c r="P213" s="242">
        <f>I213+J213</f>
        <v>0</v>
      </c>
      <c r="Q213" s="242">
        <f>ROUND(I213*H213,2)</f>
        <v>0</v>
      </c>
      <c r="R213" s="242">
        <f>ROUND(J213*H213,2)</f>
        <v>0</v>
      </c>
      <c r="S213" s="90"/>
      <c r="T213" s="243">
        <f>S213*H213</f>
        <v>0</v>
      </c>
      <c r="U213" s="243">
        <v>0</v>
      </c>
      <c r="V213" s="243">
        <f>U213*H213</f>
        <v>0</v>
      </c>
      <c r="W213" s="243">
        <v>0</v>
      </c>
      <c r="X213" s="244">
        <f>W213*H213</f>
        <v>0</v>
      </c>
      <c r="Y213" s="37"/>
      <c r="Z213" s="37"/>
      <c r="AA213" s="37"/>
      <c r="AB213" s="37"/>
      <c r="AC213" s="37"/>
      <c r="AD213" s="37"/>
      <c r="AE213" s="37"/>
      <c r="AR213" s="245" t="s">
        <v>405</v>
      </c>
      <c r="AT213" s="245" t="s">
        <v>261</v>
      </c>
      <c r="AU213" s="245" t="s">
        <v>88</v>
      </c>
      <c r="AY213" s="16" t="s">
        <v>192</v>
      </c>
      <c r="BE213" s="246">
        <f>IF(O213="základní",K213,0)</f>
        <v>0</v>
      </c>
      <c r="BF213" s="246">
        <f>IF(O213="snížená",K213,0)</f>
        <v>0</v>
      </c>
      <c r="BG213" s="246">
        <f>IF(O213="zákl. přenesená",K213,0)</f>
        <v>0</v>
      </c>
      <c r="BH213" s="246">
        <f>IF(O213="sníž. přenesená",K213,0)</f>
        <v>0</v>
      </c>
      <c r="BI213" s="246">
        <f>IF(O213="nulová",K213,0)</f>
        <v>0</v>
      </c>
      <c r="BJ213" s="16" t="s">
        <v>88</v>
      </c>
      <c r="BK213" s="246">
        <f>ROUND(P213*H213,2)</f>
        <v>0</v>
      </c>
      <c r="BL213" s="16" t="s">
        <v>406</v>
      </c>
      <c r="BM213" s="245" t="s">
        <v>1186</v>
      </c>
    </row>
    <row r="214" s="2" customFormat="1" ht="16.5" customHeight="1">
      <c r="A214" s="37"/>
      <c r="B214" s="38"/>
      <c r="C214" s="276" t="s">
        <v>339</v>
      </c>
      <c r="D214" s="276" t="s">
        <v>261</v>
      </c>
      <c r="E214" s="277" t="s">
        <v>1187</v>
      </c>
      <c r="F214" s="278" t="s">
        <v>1188</v>
      </c>
      <c r="G214" s="279" t="s">
        <v>314</v>
      </c>
      <c r="H214" s="280">
        <v>1</v>
      </c>
      <c r="I214" s="281"/>
      <c r="J214" s="282"/>
      <c r="K214" s="283">
        <f>ROUND(P214*H214,2)</f>
        <v>0</v>
      </c>
      <c r="L214" s="278" t="s">
        <v>1</v>
      </c>
      <c r="M214" s="284"/>
      <c r="N214" s="285" t="s">
        <v>1</v>
      </c>
      <c r="O214" s="241" t="s">
        <v>43</v>
      </c>
      <c r="P214" s="242">
        <f>I214+J214</f>
        <v>0</v>
      </c>
      <c r="Q214" s="242">
        <f>ROUND(I214*H214,2)</f>
        <v>0</v>
      </c>
      <c r="R214" s="242">
        <f>ROUND(J214*H214,2)</f>
        <v>0</v>
      </c>
      <c r="S214" s="90"/>
      <c r="T214" s="243">
        <f>S214*H214</f>
        <v>0</v>
      </c>
      <c r="U214" s="243">
        <v>0</v>
      </c>
      <c r="V214" s="243">
        <f>U214*H214</f>
        <v>0</v>
      </c>
      <c r="W214" s="243">
        <v>0</v>
      </c>
      <c r="X214" s="244">
        <f>W214*H214</f>
        <v>0</v>
      </c>
      <c r="Y214" s="37"/>
      <c r="Z214" s="37"/>
      <c r="AA214" s="37"/>
      <c r="AB214" s="37"/>
      <c r="AC214" s="37"/>
      <c r="AD214" s="37"/>
      <c r="AE214" s="37"/>
      <c r="AR214" s="245" t="s">
        <v>405</v>
      </c>
      <c r="AT214" s="245" t="s">
        <v>261</v>
      </c>
      <c r="AU214" s="245" t="s">
        <v>88</v>
      </c>
      <c r="AY214" s="16" t="s">
        <v>192</v>
      </c>
      <c r="BE214" s="246">
        <f>IF(O214="základní",K214,0)</f>
        <v>0</v>
      </c>
      <c r="BF214" s="246">
        <f>IF(O214="snížená",K214,0)</f>
        <v>0</v>
      </c>
      <c r="BG214" s="246">
        <f>IF(O214="zákl. přenesená",K214,0)</f>
        <v>0</v>
      </c>
      <c r="BH214" s="246">
        <f>IF(O214="sníž. přenesená",K214,0)</f>
        <v>0</v>
      </c>
      <c r="BI214" s="246">
        <f>IF(O214="nulová",K214,0)</f>
        <v>0</v>
      </c>
      <c r="BJ214" s="16" t="s">
        <v>88</v>
      </c>
      <c r="BK214" s="246">
        <f>ROUND(P214*H214,2)</f>
        <v>0</v>
      </c>
      <c r="BL214" s="16" t="s">
        <v>406</v>
      </c>
      <c r="BM214" s="245" t="s">
        <v>1189</v>
      </c>
    </row>
    <row r="215" s="2" customFormat="1" ht="16.5" customHeight="1">
      <c r="A215" s="37"/>
      <c r="B215" s="38"/>
      <c r="C215" s="276" t="s">
        <v>345</v>
      </c>
      <c r="D215" s="276" t="s">
        <v>261</v>
      </c>
      <c r="E215" s="277" t="s">
        <v>1190</v>
      </c>
      <c r="F215" s="278" t="s">
        <v>1191</v>
      </c>
      <c r="G215" s="279" t="s">
        <v>314</v>
      </c>
      <c r="H215" s="280">
        <v>1</v>
      </c>
      <c r="I215" s="281"/>
      <c r="J215" s="282"/>
      <c r="K215" s="283">
        <f>ROUND(P215*H215,2)</f>
        <v>0</v>
      </c>
      <c r="L215" s="278" t="s">
        <v>1</v>
      </c>
      <c r="M215" s="284"/>
      <c r="N215" s="285" t="s">
        <v>1</v>
      </c>
      <c r="O215" s="241" t="s">
        <v>43</v>
      </c>
      <c r="P215" s="242">
        <f>I215+J215</f>
        <v>0</v>
      </c>
      <c r="Q215" s="242">
        <f>ROUND(I215*H215,2)</f>
        <v>0</v>
      </c>
      <c r="R215" s="242">
        <f>ROUND(J215*H215,2)</f>
        <v>0</v>
      </c>
      <c r="S215" s="90"/>
      <c r="T215" s="243">
        <f>S215*H215</f>
        <v>0</v>
      </c>
      <c r="U215" s="243">
        <v>0</v>
      </c>
      <c r="V215" s="243">
        <f>U215*H215</f>
        <v>0</v>
      </c>
      <c r="W215" s="243">
        <v>0</v>
      </c>
      <c r="X215" s="244">
        <f>W215*H215</f>
        <v>0</v>
      </c>
      <c r="Y215" s="37"/>
      <c r="Z215" s="37"/>
      <c r="AA215" s="37"/>
      <c r="AB215" s="37"/>
      <c r="AC215" s="37"/>
      <c r="AD215" s="37"/>
      <c r="AE215" s="37"/>
      <c r="AR215" s="245" t="s">
        <v>405</v>
      </c>
      <c r="AT215" s="245" t="s">
        <v>261</v>
      </c>
      <c r="AU215" s="245" t="s">
        <v>88</v>
      </c>
      <c r="AY215" s="16" t="s">
        <v>192</v>
      </c>
      <c r="BE215" s="246">
        <f>IF(O215="základní",K215,0)</f>
        <v>0</v>
      </c>
      <c r="BF215" s="246">
        <f>IF(O215="snížená",K215,0)</f>
        <v>0</v>
      </c>
      <c r="BG215" s="246">
        <f>IF(O215="zákl. přenesená",K215,0)</f>
        <v>0</v>
      </c>
      <c r="BH215" s="246">
        <f>IF(O215="sníž. přenesená",K215,0)</f>
        <v>0</v>
      </c>
      <c r="BI215" s="246">
        <f>IF(O215="nulová",K215,0)</f>
        <v>0</v>
      </c>
      <c r="BJ215" s="16" t="s">
        <v>88</v>
      </c>
      <c r="BK215" s="246">
        <f>ROUND(P215*H215,2)</f>
        <v>0</v>
      </c>
      <c r="BL215" s="16" t="s">
        <v>406</v>
      </c>
      <c r="BM215" s="245" t="s">
        <v>1192</v>
      </c>
    </row>
    <row r="216" s="2" customFormat="1" ht="16.5" customHeight="1">
      <c r="A216" s="37"/>
      <c r="B216" s="38"/>
      <c r="C216" s="276" t="s">
        <v>349</v>
      </c>
      <c r="D216" s="276" t="s">
        <v>261</v>
      </c>
      <c r="E216" s="277" t="s">
        <v>1193</v>
      </c>
      <c r="F216" s="278" t="s">
        <v>1194</v>
      </c>
      <c r="G216" s="279" t="s">
        <v>314</v>
      </c>
      <c r="H216" s="280">
        <v>64</v>
      </c>
      <c r="I216" s="281"/>
      <c r="J216" s="282"/>
      <c r="K216" s="283">
        <f>ROUND(P216*H216,2)</f>
        <v>0</v>
      </c>
      <c r="L216" s="278" t="s">
        <v>1</v>
      </c>
      <c r="M216" s="284"/>
      <c r="N216" s="285" t="s">
        <v>1</v>
      </c>
      <c r="O216" s="241" t="s">
        <v>43</v>
      </c>
      <c r="P216" s="242">
        <f>I216+J216</f>
        <v>0</v>
      </c>
      <c r="Q216" s="242">
        <f>ROUND(I216*H216,2)</f>
        <v>0</v>
      </c>
      <c r="R216" s="242">
        <f>ROUND(J216*H216,2)</f>
        <v>0</v>
      </c>
      <c r="S216" s="90"/>
      <c r="T216" s="243">
        <f>S216*H216</f>
        <v>0</v>
      </c>
      <c r="U216" s="243">
        <v>0</v>
      </c>
      <c r="V216" s="243">
        <f>U216*H216</f>
        <v>0</v>
      </c>
      <c r="W216" s="243">
        <v>0</v>
      </c>
      <c r="X216" s="244">
        <f>W216*H216</f>
        <v>0</v>
      </c>
      <c r="Y216" s="37"/>
      <c r="Z216" s="37"/>
      <c r="AA216" s="37"/>
      <c r="AB216" s="37"/>
      <c r="AC216" s="37"/>
      <c r="AD216" s="37"/>
      <c r="AE216" s="37"/>
      <c r="AR216" s="245" t="s">
        <v>405</v>
      </c>
      <c r="AT216" s="245" t="s">
        <v>261</v>
      </c>
      <c r="AU216" s="245" t="s">
        <v>88</v>
      </c>
      <c r="AY216" s="16" t="s">
        <v>192</v>
      </c>
      <c r="BE216" s="246">
        <f>IF(O216="základní",K216,0)</f>
        <v>0</v>
      </c>
      <c r="BF216" s="246">
        <f>IF(O216="snížená",K216,0)</f>
        <v>0</v>
      </c>
      <c r="BG216" s="246">
        <f>IF(O216="zákl. přenesená",K216,0)</f>
        <v>0</v>
      </c>
      <c r="BH216" s="246">
        <f>IF(O216="sníž. přenesená",K216,0)</f>
        <v>0</v>
      </c>
      <c r="BI216" s="246">
        <f>IF(O216="nulová",K216,0)</f>
        <v>0</v>
      </c>
      <c r="BJ216" s="16" t="s">
        <v>88</v>
      </c>
      <c r="BK216" s="246">
        <f>ROUND(P216*H216,2)</f>
        <v>0</v>
      </c>
      <c r="BL216" s="16" t="s">
        <v>406</v>
      </c>
      <c r="BM216" s="245" t="s">
        <v>1195</v>
      </c>
    </row>
    <row r="217" s="2" customFormat="1" ht="16.5" customHeight="1">
      <c r="A217" s="37"/>
      <c r="B217" s="38"/>
      <c r="C217" s="276" t="s">
        <v>353</v>
      </c>
      <c r="D217" s="276" t="s">
        <v>261</v>
      </c>
      <c r="E217" s="277" t="s">
        <v>1196</v>
      </c>
      <c r="F217" s="278" t="s">
        <v>1197</v>
      </c>
      <c r="G217" s="279" t="s">
        <v>314</v>
      </c>
      <c r="H217" s="280">
        <v>1</v>
      </c>
      <c r="I217" s="281"/>
      <c r="J217" s="282"/>
      <c r="K217" s="283">
        <f>ROUND(P217*H217,2)</f>
        <v>0</v>
      </c>
      <c r="L217" s="278" t="s">
        <v>1</v>
      </c>
      <c r="M217" s="284"/>
      <c r="N217" s="285" t="s">
        <v>1</v>
      </c>
      <c r="O217" s="241" t="s">
        <v>43</v>
      </c>
      <c r="P217" s="242">
        <f>I217+J217</f>
        <v>0</v>
      </c>
      <c r="Q217" s="242">
        <f>ROUND(I217*H217,2)</f>
        <v>0</v>
      </c>
      <c r="R217" s="242">
        <f>ROUND(J217*H217,2)</f>
        <v>0</v>
      </c>
      <c r="S217" s="90"/>
      <c r="T217" s="243">
        <f>S217*H217</f>
        <v>0</v>
      </c>
      <c r="U217" s="243">
        <v>0</v>
      </c>
      <c r="V217" s="243">
        <f>U217*H217</f>
        <v>0</v>
      </c>
      <c r="W217" s="243">
        <v>0</v>
      </c>
      <c r="X217" s="244">
        <f>W217*H217</f>
        <v>0</v>
      </c>
      <c r="Y217" s="37"/>
      <c r="Z217" s="37"/>
      <c r="AA217" s="37"/>
      <c r="AB217" s="37"/>
      <c r="AC217" s="37"/>
      <c r="AD217" s="37"/>
      <c r="AE217" s="37"/>
      <c r="AR217" s="245" t="s">
        <v>405</v>
      </c>
      <c r="AT217" s="245" t="s">
        <v>261</v>
      </c>
      <c r="AU217" s="245" t="s">
        <v>88</v>
      </c>
      <c r="AY217" s="16" t="s">
        <v>192</v>
      </c>
      <c r="BE217" s="246">
        <f>IF(O217="základní",K217,0)</f>
        <v>0</v>
      </c>
      <c r="BF217" s="246">
        <f>IF(O217="snížená",K217,0)</f>
        <v>0</v>
      </c>
      <c r="BG217" s="246">
        <f>IF(O217="zákl. přenesená",K217,0)</f>
        <v>0</v>
      </c>
      <c r="BH217" s="246">
        <f>IF(O217="sníž. přenesená",K217,0)</f>
        <v>0</v>
      </c>
      <c r="BI217" s="246">
        <f>IF(O217="nulová",K217,0)</f>
        <v>0</v>
      </c>
      <c r="BJ217" s="16" t="s">
        <v>88</v>
      </c>
      <c r="BK217" s="246">
        <f>ROUND(P217*H217,2)</f>
        <v>0</v>
      </c>
      <c r="BL217" s="16" t="s">
        <v>406</v>
      </c>
      <c r="BM217" s="245" t="s">
        <v>1198</v>
      </c>
    </row>
    <row r="218" s="2" customFormat="1" ht="16.5" customHeight="1">
      <c r="A218" s="37"/>
      <c r="B218" s="38"/>
      <c r="C218" s="276" t="s">
        <v>358</v>
      </c>
      <c r="D218" s="276" t="s">
        <v>261</v>
      </c>
      <c r="E218" s="277" t="s">
        <v>1199</v>
      </c>
      <c r="F218" s="278" t="s">
        <v>1200</v>
      </c>
      <c r="G218" s="279" t="s">
        <v>314</v>
      </c>
      <c r="H218" s="280">
        <v>2</v>
      </c>
      <c r="I218" s="281"/>
      <c r="J218" s="282"/>
      <c r="K218" s="283">
        <f>ROUND(P218*H218,2)</f>
        <v>0</v>
      </c>
      <c r="L218" s="278" t="s">
        <v>1</v>
      </c>
      <c r="M218" s="284"/>
      <c r="N218" s="285" t="s">
        <v>1</v>
      </c>
      <c r="O218" s="241" t="s">
        <v>43</v>
      </c>
      <c r="P218" s="242">
        <f>I218+J218</f>
        <v>0</v>
      </c>
      <c r="Q218" s="242">
        <f>ROUND(I218*H218,2)</f>
        <v>0</v>
      </c>
      <c r="R218" s="242">
        <f>ROUND(J218*H218,2)</f>
        <v>0</v>
      </c>
      <c r="S218" s="90"/>
      <c r="T218" s="243">
        <f>S218*H218</f>
        <v>0</v>
      </c>
      <c r="U218" s="243">
        <v>0</v>
      </c>
      <c r="V218" s="243">
        <f>U218*H218</f>
        <v>0</v>
      </c>
      <c r="W218" s="243">
        <v>0</v>
      </c>
      <c r="X218" s="244">
        <f>W218*H218</f>
        <v>0</v>
      </c>
      <c r="Y218" s="37"/>
      <c r="Z218" s="37"/>
      <c r="AA218" s="37"/>
      <c r="AB218" s="37"/>
      <c r="AC218" s="37"/>
      <c r="AD218" s="37"/>
      <c r="AE218" s="37"/>
      <c r="AR218" s="245" t="s">
        <v>405</v>
      </c>
      <c r="AT218" s="245" t="s">
        <v>261</v>
      </c>
      <c r="AU218" s="245" t="s">
        <v>88</v>
      </c>
      <c r="AY218" s="16" t="s">
        <v>192</v>
      </c>
      <c r="BE218" s="246">
        <f>IF(O218="základní",K218,0)</f>
        <v>0</v>
      </c>
      <c r="BF218" s="246">
        <f>IF(O218="snížená",K218,0)</f>
        <v>0</v>
      </c>
      <c r="BG218" s="246">
        <f>IF(O218="zákl. přenesená",K218,0)</f>
        <v>0</v>
      </c>
      <c r="BH218" s="246">
        <f>IF(O218="sníž. přenesená",K218,0)</f>
        <v>0</v>
      </c>
      <c r="BI218" s="246">
        <f>IF(O218="nulová",K218,0)</f>
        <v>0</v>
      </c>
      <c r="BJ218" s="16" t="s">
        <v>88</v>
      </c>
      <c r="BK218" s="246">
        <f>ROUND(P218*H218,2)</f>
        <v>0</v>
      </c>
      <c r="BL218" s="16" t="s">
        <v>406</v>
      </c>
      <c r="BM218" s="245" t="s">
        <v>1201</v>
      </c>
    </row>
    <row r="219" s="2" customFormat="1" ht="16.5" customHeight="1">
      <c r="A219" s="37"/>
      <c r="B219" s="38"/>
      <c r="C219" s="276" t="s">
        <v>364</v>
      </c>
      <c r="D219" s="276" t="s">
        <v>261</v>
      </c>
      <c r="E219" s="277" t="s">
        <v>1202</v>
      </c>
      <c r="F219" s="278" t="s">
        <v>1203</v>
      </c>
      <c r="G219" s="279" t="s">
        <v>314</v>
      </c>
      <c r="H219" s="280">
        <v>1</v>
      </c>
      <c r="I219" s="281"/>
      <c r="J219" s="282"/>
      <c r="K219" s="283">
        <f>ROUND(P219*H219,2)</f>
        <v>0</v>
      </c>
      <c r="L219" s="278" t="s">
        <v>1</v>
      </c>
      <c r="M219" s="284"/>
      <c r="N219" s="285" t="s">
        <v>1</v>
      </c>
      <c r="O219" s="241" t="s">
        <v>43</v>
      </c>
      <c r="P219" s="242">
        <f>I219+J219</f>
        <v>0</v>
      </c>
      <c r="Q219" s="242">
        <f>ROUND(I219*H219,2)</f>
        <v>0</v>
      </c>
      <c r="R219" s="242">
        <f>ROUND(J219*H219,2)</f>
        <v>0</v>
      </c>
      <c r="S219" s="90"/>
      <c r="T219" s="243">
        <f>S219*H219</f>
        <v>0</v>
      </c>
      <c r="U219" s="243">
        <v>0</v>
      </c>
      <c r="V219" s="243">
        <f>U219*H219</f>
        <v>0</v>
      </c>
      <c r="W219" s="243">
        <v>0</v>
      </c>
      <c r="X219" s="244">
        <f>W219*H219</f>
        <v>0</v>
      </c>
      <c r="Y219" s="37"/>
      <c r="Z219" s="37"/>
      <c r="AA219" s="37"/>
      <c r="AB219" s="37"/>
      <c r="AC219" s="37"/>
      <c r="AD219" s="37"/>
      <c r="AE219" s="37"/>
      <c r="AR219" s="245" t="s">
        <v>405</v>
      </c>
      <c r="AT219" s="245" t="s">
        <v>261</v>
      </c>
      <c r="AU219" s="245" t="s">
        <v>88</v>
      </c>
      <c r="AY219" s="16" t="s">
        <v>192</v>
      </c>
      <c r="BE219" s="246">
        <f>IF(O219="základní",K219,0)</f>
        <v>0</v>
      </c>
      <c r="BF219" s="246">
        <f>IF(O219="snížená",K219,0)</f>
        <v>0</v>
      </c>
      <c r="BG219" s="246">
        <f>IF(O219="zákl. přenesená",K219,0)</f>
        <v>0</v>
      </c>
      <c r="BH219" s="246">
        <f>IF(O219="sníž. přenesená",K219,0)</f>
        <v>0</v>
      </c>
      <c r="BI219" s="246">
        <f>IF(O219="nulová",K219,0)</f>
        <v>0</v>
      </c>
      <c r="BJ219" s="16" t="s">
        <v>88</v>
      </c>
      <c r="BK219" s="246">
        <f>ROUND(P219*H219,2)</f>
        <v>0</v>
      </c>
      <c r="BL219" s="16" t="s">
        <v>406</v>
      </c>
      <c r="BM219" s="245" t="s">
        <v>1204</v>
      </c>
    </row>
    <row r="220" s="2" customFormat="1" ht="16.5" customHeight="1">
      <c r="A220" s="37"/>
      <c r="B220" s="38"/>
      <c r="C220" s="276" t="s">
        <v>370</v>
      </c>
      <c r="D220" s="276" t="s">
        <v>261</v>
      </c>
      <c r="E220" s="277" t="s">
        <v>1205</v>
      </c>
      <c r="F220" s="278" t="s">
        <v>1206</v>
      </c>
      <c r="G220" s="279" t="s">
        <v>314</v>
      </c>
      <c r="H220" s="280">
        <v>1</v>
      </c>
      <c r="I220" s="281"/>
      <c r="J220" s="282"/>
      <c r="K220" s="283">
        <f>ROUND(P220*H220,2)</f>
        <v>0</v>
      </c>
      <c r="L220" s="278" t="s">
        <v>1</v>
      </c>
      <c r="M220" s="284"/>
      <c r="N220" s="285" t="s">
        <v>1</v>
      </c>
      <c r="O220" s="241" t="s">
        <v>43</v>
      </c>
      <c r="P220" s="242">
        <f>I220+J220</f>
        <v>0</v>
      </c>
      <c r="Q220" s="242">
        <f>ROUND(I220*H220,2)</f>
        <v>0</v>
      </c>
      <c r="R220" s="242">
        <f>ROUND(J220*H220,2)</f>
        <v>0</v>
      </c>
      <c r="S220" s="90"/>
      <c r="T220" s="243">
        <f>S220*H220</f>
        <v>0</v>
      </c>
      <c r="U220" s="243">
        <v>0</v>
      </c>
      <c r="V220" s="243">
        <f>U220*H220</f>
        <v>0</v>
      </c>
      <c r="W220" s="243">
        <v>0</v>
      </c>
      <c r="X220" s="244">
        <f>W220*H220</f>
        <v>0</v>
      </c>
      <c r="Y220" s="37"/>
      <c r="Z220" s="37"/>
      <c r="AA220" s="37"/>
      <c r="AB220" s="37"/>
      <c r="AC220" s="37"/>
      <c r="AD220" s="37"/>
      <c r="AE220" s="37"/>
      <c r="AR220" s="245" t="s">
        <v>405</v>
      </c>
      <c r="AT220" s="245" t="s">
        <v>261</v>
      </c>
      <c r="AU220" s="245" t="s">
        <v>88</v>
      </c>
      <c r="AY220" s="16" t="s">
        <v>192</v>
      </c>
      <c r="BE220" s="246">
        <f>IF(O220="základní",K220,0)</f>
        <v>0</v>
      </c>
      <c r="BF220" s="246">
        <f>IF(O220="snížená",K220,0)</f>
        <v>0</v>
      </c>
      <c r="BG220" s="246">
        <f>IF(O220="zákl. přenesená",K220,0)</f>
        <v>0</v>
      </c>
      <c r="BH220" s="246">
        <f>IF(O220="sníž. přenesená",K220,0)</f>
        <v>0</v>
      </c>
      <c r="BI220" s="246">
        <f>IF(O220="nulová",K220,0)</f>
        <v>0</v>
      </c>
      <c r="BJ220" s="16" t="s">
        <v>88</v>
      </c>
      <c r="BK220" s="246">
        <f>ROUND(P220*H220,2)</f>
        <v>0</v>
      </c>
      <c r="BL220" s="16" t="s">
        <v>406</v>
      </c>
      <c r="BM220" s="245" t="s">
        <v>1207</v>
      </c>
    </row>
    <row r="221" s="2" customFormat="1" ht="16.5" customHeight="1">
      <c r="A221" s="37"/>
      <c r="B221" s="38"/>
      <c r="C221" s="276" t="s">
        <v>379</v>
      </c>
      <c r="D221" s="276" t="s">
        <v>261</v>
      </c>
      <c r="E221" s="277" t="s">
        <v>1208</v>
      </c>
      <c r="F221" s="278" t="s">
        <v>1209</v>
      </c>
      <c r="G221" s="279" t="s">
        <v>314</v>
      </c>
      <c r="H221" s="280">
        <v>1</v>
      </c>
      <c r="I221" s="281"/>
      <c r="J221" s="282"/>
      <c r="K221" s="283">
        <f>ROUND(P221*H221,2)</f>
        <v>0</v>
      </c>
      <c r="L221" s="278" t="s">
        <v>1</v>
      </c>
      <c r="M221" s="284"/>
      <c r="N221" s="285" t="s">
        <v>1</v>
      </c>
      <c r="O221" s="241" t="s">
        <v>43</v>
      </c>
      <c r="P221" s="242">
        <f>I221+J221</f>
        <v>0</v>
      </c>
      <c r="Q221" s="242">
        <f>ROUND(I221*H221,2)</f>
        <v>0</v>
      </c>
      <c r="R221" s="242">
        <f>ROUND(J221*H221,2)</f>
        <v>0</v>
      </c>
      <c r="S221" s="90"/>
      <c r="T221" s="243">
        <f>S221*H221</f>
        <v>0</v>
      </c>
      <c r="U221" s="243">
        <v>0</v>
      </c>
      <c r="V221" s="243">
        <f>U221*H221</f>
        <v>0</v>
      </c>
      <c r="W221" s="243">
        <v>0</v>
      </c>
      <c r="X221" s="244">
        <f>W221*H221</f>
        <v>0</v>
      </c>
      <c r="Y221" s="37"/>
      <c r="Z221" s="37"/>
      <c r="AA221" s="37"/>
      <c r="AB221" s="37"/>
      <c r="AC221" s="37"/>
      <c r="AD221" s="37"/>
      <c r="AE221" s="37"/>
      <c r="AR221" s="245" t="s">
        <v>405</v>
      </c>
      <c r="AT221" s="245" t="s">
        <v>261</v>
      </c>
      <c r="AU221" s="245" t="s">
        <v>88</v>
      </c>
      <c r="AY221" s="16" t="s">
        <v>192</v>
      </c>
      <c r="BE221" s="246">
        <f>IF(O221="základní",K221,0)</f>
        <v>0</v>
      </c>
      <c r="BF221" s="246">
        <f>IF(O221="snížená",K221,0)</f>
        <v>0</v>
      </c>
      <c r="BG221" s="246">
        <f>IF(O221="zákl. přenesená",K221,0)</f>
        <v>0</v>
      </c>
      <c r="BH221" s="246">
        <f>IF(O221="sníž. přenesená",K221,0)</f>
        <v>0</v>
      </c>
      <c r="BI221" s="246">
        <f>IF(O221="nulová",K221,0)</f>
        <v>0</v>
      </c>
      <c r="BJ221" s="16" t="s">
        <v>88</v>
      </c>
      <c r="BK221" s="246">
        <f>ROUND(P221*H221,2)</f>
        <v>0</v>
      </c>
      <c r="BL221" s="16" t="s">
        <v>406</v>
      </c>
      <c r="BM221" s="245" t="s">
        <v>1210</v>
      </c>
    </row>
    <row r="222" s="2" customFormat="1" ht="16.5" customHeight="1">
      <c r="A222" s="37"/>
      <c r="B222" s="38"/>
      <c r="C222" s="276" t="s">
        <v>383</v>
      </c>
      <c r="D222" s="276" t="s">
        <v>261</v>
      </c>
      <c r="E222" s="277" t="s">
        <v>1211</v>
      </c>
      <c r="F222" s="278" t="s">
        <v>1212</v>
      </c>
      <c r="G222" s="279" t="s">
        <v>314</v>
      </c>
      <c r="H222" s="280">
        <v>1</v>
      </c>
      <c r="I222" s="281"/>
      <c r="J222" s="282"/>
      <c r="K222" s="283">
        <f>ROUND(P222*H222,2)</f>
        <v>0</v>
      </c>
      <c r="L222" s="278" t="s">
        <v>1</v>
      </c>
      <c r="M222" s="284"/>
      <c r="N222" s="302" t="s">
        <v>1</v>
      </c>
      <c r="O222" s="298" t="s">
        <v>43</v>
      </c>
      <c r="P222" s="299">
        <f>I222+J222</f>
        <v>0</v>
      </c>
      <c r="Q222" s="299">
        <f>ROUND(I222*H222,2)</f>
        <v>0</v>
      </c>
      <c r="R222" s="299">
        <f>ROUND(J222*H222,2)</f>
        <v>0</v>
      </c>
      <c r="S222" s="288"/>
      <c r="T222" s="300">
        <f>S222*H222</f>
        <v>0</v>
      </c>
      <c r="U222" s="300">
        <v>0</v>
      </c>
      <c r="V222" s="300">
        <f>U222*H222</f>
        <v>0</v>
      </c>
      <c r="W222" s="300">
        <v>0</v>
      </c>
      <c r="X222" s="301">
        <f>W222*H222</f>
        <v>0</v>
      </c>
      <c r="Y222" s="37"/>
      <c r="Z222" s="37"/>
      <c r="AA222" s="37"/>
      <c r="AB222" s="37"/>
      <c r="AC222" s="37"/>
      <c r="AD222" s="37"/>
      <c r="AE222" s="37"/>
      <c r="AR222" s="245" t="s">
        <v>405</v>
      </c>
      <c r="AT222" s="245" t="s">
        <v>261</v>
      </c>
      <c r="AU222" s="245" t="s">
        <v>88</v>
      </c>
      <c r="AY222" s="16" t="s">
        <v>192</v>
      </c>
      <c r="BE222" s="246">
        <f>IF(O222="základní",K222,0)</f>
        <v>0</v>
      </c>
      <c r="BF222" s="246">
        <f>IF(O222="snížená",K222,0)</f>
        <v>0</v>
      </c>
      <c r="BG222" s="246">
        <f>IF(O222="zákl. přenesená",K222,0)</f>
        <v>0</v>
      </c>
      <c r="BH222" s="246">
        <f>IF(O222="sníž. přenesená",K222,0)</f>
        <v>0</v>
      </c>
      <c r="BI222" s="246">
        <f>IF(O222="nulová",K222,0)</f>
        <v>0</v>
      </c>
      <c r="BJ222" s="16" t="s">
        <v>88</v>
      </c>
      <c r="BK222" s="246">
        <f>ROUND(P222*H222,2)</f>
        <v>0</v>
      </c>
      <c r="BL222" s="16" t="s">
        <v>406</v>
      </c>
      <c r="BM222" s="245" t="s">
        <v>1213</v>
      </c>
    </row>
    <row r="223" s="2" customFormat="1" ht="6.96" customHeight="1">
      <c r="A223" s="37"/>
      <c r="B223" s="65"/>
      <c r="C223" s="66"/>
      <c r="D223" s="66"/>
      <c r="E223" s="66"/>
      <c r="F223" s="66"/>
      <c r="G223" s="66"/>
      <c r="H223" s="66"/>
      <c r="I223" s="66"/>
      <c r="J223" s="66"/>
      <c r="K223" s="66"/>
      <c r="L223" s="66"/>
      <c r="M223" s="43"/>
      <c r="N223" s="37"/>
      <c r="P223" s="37"/>
      <c r="Q223" s="37"/>
      <c r="R223" s="37"/>
      <c r="S223" s="37"/>
      <c r="T223" s="37"/>
      <c r="U223" s="37"/>
      <c r="V223" s="37"/>
      <c r="W223" s="37"/>
      <c r="X223" s="37"/>
      <c r="Y223" s="37"/>
      <c r="Z223" s="37"/>
      <c r="AA223" s="37"/>
      <c r="AB223" s="37"/>
      <c r="AC223" s="37"/>
      <c r="AD223" s="37"/>
      <c r="AE223" s="37"/>
    </row>
  </sheetData>
  <sheetProtection sheet="1" autoFilter="0" formatColumns="0" formatRows="0" objects="1" scenarios="1" spinCount="100000" saltValue="2GCXc3IarNjzjk3BUCa6xlllgv10pwnX1SdjObSd39eTPSNSSTi4lE6Qw/fkbBldtILlQ3s+4KvrZ8/MTF5aJQ==" hashValue="ALb+UB3USsjHAXuqamnFs0cNjO1Y3thRTr90XWkqKpYYeokgatYQTWV3XgIgCdSXf9eIEe3ROmJjf4rs08QZMw==" algorithmName="SHA-512" password="CC35"/>
  <autoFilter ref="C123:L222"/>
  <mergeCells count="12">
    <mergeCell ref="E7:H7"/>
    <mergeCell ref="E9:H9"/>
    <mergeCell ref="E11:H11"/>
    <mergeCell ref="E20:H20"/>
    <mergeCell ref="E29:H29"/>
    <mergeCell ref="E85:H85"/>
    <mergeCell ref="E87:H87"/>
    <mergeCell ref="E89:H89"/>
    <mergeCell ref="E112:H112"/>
    <mergeCell ref="E114:H114"/>
    <mergeCell ref="E116:H116"/>
    <mergeCell ref="M2:Z2"/>
  </mergeCells>
  <hyperlinks>
    <hyperlink ref="F128" r:id="rId1" display="https://podminky.urs.cz/item/CS_URS_2025_01/183101215"/>
    <hyperlink ref="F132" r:id="rId2" display="https://podminky.urs.cz/item/CS_URS_2025_01/183101221"/>
    <hyperlink ref="F137" r:id="rId3" display="https://podminky.urs.cz/item/CS_URS_2025_01/183111112"/>
    <hyperlink ref="F142" r:id="rId4" display="https://podminky.urs.cz/item/CS_URS_2025_01/183111212"/>
    <hyperlink ref="F154" r:id="rId5" display="https://podminky.urs.cz/item/CS_URS_2025_01/184102111"/>
    <hyperlink ref="F160" r:id="rId6" display="https://podminky.urs.cz/item/CS_URS_2025_01/184102113"/>
    <hyperlink ref="F166" r:id="rId7" display="https://podminky.urs.cz/item/CS_URS_2025_01/184102116"/>
    <hyperlink ref="F171" r:id="rId8" display="https://podminky.urs.cz/item/CS_URS_2025_01/184215112"/>
    <hyperlink ref="F175" r:id="rId9" display="https://podminky.urs.cz/item/CS_URS_2025_01/184215133"/>
    <hyperlink ref="F188" r:id="rId10" display="https://podminky.urs.cz/item/CS_URS_2025_01/184215412"/>
    <hyperlink ref="F191" r:id="rId11" display="https://podminky.urs.cz/item/CS_URS_2025_01/184911421"/>
    <hyperlink ref="F199" r:id="rId12" display="https://podminky.urs.cz/item/CS_URS_2025_01/185802113"/>
    <hyperlink ref="F211" r:id="rId13" display="https://podminky.urs.cz/item/CS_URS_2025_01/998231311"/>
  </hyperlinks>
  <pageMargins left="0.39375" right="0.39375" top="0.39375" bottom="0.39375" header="0" footer="0"/>
  <pageSetup paperSize="9" orientation="portrait" blackAndWhite="1" fitToHeight="100"/>
  <headerFooter>
    <oddFooter>&amp;CStrana &amp;P z &amp;N</oddFooter>
  </headerFooter>
  <drawing r:id="rId14"/>
</worksheet>
</file>

<file path=docProps/core.xml><?xml version="1.0" encoding="utf-8"?>
<cp:coreProperties xmlns:dc="http://purl.org/dc/elements/1.1/" xmlns:dcterms="http://purl.org/dc/terms/" xmlns:xsi="http://www.w3.org/2001/XMLSchema-instance" xmlns:cp="http://schemas.openxmlformats.org/package/2006/metadata/core-properties">
  <dc:creator>Nikola Prinzová</dc:creator>
  <cp:lastModifiedBy>Nikola Prinzová</cp:lastModifiedBy>
  <dcterms:created xsi:type="dcterms:W3CDTF">2025-02-06T08:35:29Z</dcterms:created>
  <dcterms:modified xsi:type="dcterms:W3CDTF">2025-02-06T08:35:41Z</dcterms:modified>
</cp:coreProperties>
</file>