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7795" windowHeight="1207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789" i="1" l="1"/>
  <c r="G771" i="1"/>
  <c r="G761" i="1"/>
  <c r="G762" i="1" s="1"/>
  <c r="G747" i="1"/>
  <c r="G731" i="1"/>
  <c r="G727" i="1"/>
  <c r="G716" i="1"/>
  <c r="G720" i="1" s="1"/>
  <c r="G715" i="1"/>
  <c r="G713" i="1"/>
  <c r="G703" i="1"/>
  <c r="G697" i="1"/>
  <c r="G699" i="1" s="1"/>
  <c r="G705" i="1" s="1"/>
  <c r="G684" i="1"/>
  <c r="G677" i="1"/>
  <c r="G655" i="1"/>
  <c r="G658" i="1" s="1"/>
  <c r="G651" i="1"/>
  <c r="G643" i="1"/>
  <c r="G630" i="1"/>
  <c r="G625" i="1"/>
  <c r="G619" i="1"/>
  <c r="G610" i="1"/>
  <c r="G605" i="1"/>
  <c r="G598" i="1"/>
  <c r="G586" i="1"/>
  <c r="G552" i="1"/>
  <c r="G537" i="1"/>
  <c r="G509" i="1"/>
  <c r="G590" i="1" s="1"/>
  <c r="G480" i="1"/>
  <c r="G462" i="1"/>
  <c r="G449" i="1"/>
  <c r="G442" i="1"/>
  <c r="G437" i="1"/>
  <c r="G432" i="1"/>
  <c r="G419" i="1"/>
  <c r="G444" i="1" s="1"/>
  <c r="G397" i="1"/>
  <c r="G395" i="1"/>
  <c r="G393" i="1"/>
  <c r="G410" i="1" s="1"/>
  <c r="G379" i="1"/>
  <c r="G382" i="1" s="1"/>
  <c r="G384" i="1" s="1"/>
  <c r="G370" i="1"/>
  <c r="G353" i="1"/>
  <c r="G337" i="1"/>
  <c r="G340" i="1" s="1"/>
  <c r="G319" i="1"/>
  <c r="G297" i="1"/>
  <c r="G296" i="1"/>
  <c r="G295" i="1"/>
  <c r="G279" i="1"/>
  <c r="G277" i="1"/>
  <c r="G270" i="1"/>
  <c r="G259" i="1"/>
  <c r="G233" i="1"/>
  <c r="G225" i="1"/>
  <c r="G219" i="1"/>
  <c r="G227" i="1" s="1"/>
  <c r="G198" i="1"/>
  <c r="G180" i="1"/>
  <c r="G158" i="1"/>
  <c r="G182" i="1" s="1"/>
  <c r="G185" i="1" s="1"/>
  <c r="G147" i="1"/>
  <c r="G155" i="1" s="1"/>
  <c r="G133" i="1"/>
  <c r="G135" i="1" s="1"/>
  <c r="G126" i="1"/>
  <c r="G108" i="1"/>
  <c r="G36" i="1"/>
  <c r="G50" i="1" s="1"/>
  <c r="G688" i="1" l="1"/>
</calcChain>
</file>

<file path=xl/sharedStrings.xml><?xml version="1.0" encoding="utf-8"?>
<sst xmlns="http://schemas.openxmlformats.org/spreadsheetml/2006/main" count="1093" uniqueCount="714">
  <si>
    <t>Schválený rozpočet Města Roudnice nad Labem na rok 2015 v tis. Kč</t>
  </si>
  <si>
    <t>Návrh rozpočtu 2015</t>
  </si>
  <si>
    <t>oddíl§</t>
  </si>
  <si>
    <t>pol.</t>
  </si>
  <si>
    <t>ORJ</t>
  </si>
  <si>
    <t>ÚZ</t>
  </si>
  <si>
    <t>ORG</t>
  </si>
  <si>
    <t>text</t>
  </si>
  <si>
    <t>(tis.Kč)</t>
  </si>
  <si>
    <t>P Ř Í J M Y</t>
  </si>
  <si>
    <t>Daňové</t>
  </si>
  <si>
    <t>daň z příjmů FO ze závislé činnosti</t>
  </si>
  <si>
    <t>daň z příjmů FO z podnikání</t>
  </si>
  <si>
    <t>daň z příjmů FO vybíraná srážkou</t>
  </si>
  <si>
    <t>daň z příjmů PO</t>
  </si>
  <si>
    <t>daň z příjmu PO za obce</t>
  </si>
  <si>
    <t>daň z přidané hodnoty</t>
  </si>
  <si>
    <t>odvod za odnětí zemědělské půdy</t>
  </si>
  <si>
    <t>poplatek za odnětí pozemku plnícího funkci lesa</t>
  </si>
  <si>
    <t>místní poplatek za provoz systému shrom., sběru, přepravy, třídění, využívání a odstr. kom.odpadů</t>
  </si>
  <si>
    <t>navýšení místního poplatku za komunální odpad</t>
  </si>
  <si>
    <t>místní poplatek ze psů</t>
  </si>
  <si>
    <t>místní poplatek za zábor užívání veřejného prostranství</t>
  </si>
  <si>
    <t>Zábor - revitalizace náměstí</t>
  </si>
  <si>
    <t>místní poplatek z ubytovacích kapacit</t>
  </si>
  <si>
    <t>Odvod z loterií a jiných podobných her, mimo VHP</t>
  </si>
  <si>
    <t>zkoušky odbor. způsobilosti - dopravní úřad</t>
  </si>
  <si>
    <t>odvody z výherních hracích přístrojů</t>
  </si>
  <si>
    <t>Správní poplatek EO</t>
  </si>
  <si>
    <t>správní poplatky  - povolení k provozování výherních hracích přístrojů</t>
  </si>
  <si>
    <t>správní poplatky - vodoprávní úřad</t>
  </si>
  <si>
    <t>správní poplatky - ochrana přírody a krajiny</t>
  </si>
  <si>
    <t>správní poplatky - odpady</t>
  </si>
  <si>
    <t>správní poplatky - ochrana ovzduší</t>
  </si>
  <si>
    <t>správní poplatky - myslivost</t>
  </si>
  <si>
    <t>správní poplatky - rybářství</t>
  </si>
  <si>
    <t>správní poplatky - lesní hospodářství</t>
  </si>
  <si>
    <t>správní poplatky - vidimace - životní prostředí</t>
  </si>
  <si>
    <t>správní poplatky - OVV,matrika</t>
  </si>
  <si>
    <t>správní poplatky -  OP + CD</t>
  </si>
  <si>
    <t>správní poplatky - vidimace a legalizace - matrika</t>
  </si>
  <si>
    <t>správní poplatky - stavební úřad</t>
  </si>
  <si>
    <t>správní poplatky - průkazy ZTP - odbor sociálních věcí a zdravotnictví</t>
  </si>
  <si>
    <t>správní poplatky - vidimace - odbor sociálních věcí a zdravotnictví</t>
  </si>
  <si>
    <t>správní poplatky - Infocentrum -Czech point</t>
  </si>
  <si>
    <t>správní poplatky - Infocentrum - vidimace</t>
  </si>
  <si>
    <t>správní poplatky - živnostenský úřad</t>
  </si>
  <si>
    <t>správní poplatky - vidimace - odbor majetku a rozvoje města</t>
  </si>
  <si>
    <t>správní poplatky - dopravní úřad</t>
  </si>
  <si>
    <t>správní poplatky - sjezdy, uzavírky</t>
  </si>
  <si>
    <t>správní poplatky - dopravní úřad - stavební povolení</t>
  </si>
  <si>
    <t>správní poplatky - dopravní úřad - silnice</t>
  </si>
  <si>
    <t>správní poplatky - dopravní úřad - tachografy</t>
  </si>
  <si>
    <t>správní poplatky - dopravní úřad - vidimace</t>
  </si>
  <si>
    <t>daň z nemovitostí</t>
  </si>
  <si>
    <t>CELKEM DAŇOVÉ PŘÍJMY</t>
  </si>
  <si>
    <t>Nedaňové</t>
  </si>
  <si>
    <t>Pokuty myslivost</t>
  </si>
  <si>
    <t>myslivost-náklady řízení</t>
  </si>
  <si>
    <t>OŽP - pokuty - rybářství</t>
  </si>
  <si>
    <t>Stavební úřad - prodej č.p.</t>
  </si>
  <si>
    <t>Stavební úřad - pokuty</t>
  </si>
  <si>
    <t>Živnostenský úřad - pokuty</t>
  </si>
  <si>
    <t>Stavební úřad - náklady řízení</t>
  </si>
  <si>
    <t>Živnostenský úřad - náklady řízení</t>
  </si>
  <si>
    <t>pokuty - dopravní úřad</t>
  </si>
  <si>
    <t>náklady řízení - dopravní úřad - přestupky</t>
  </si>
  <si>
    <t>Poplatek dopravnímu úřadu - "odpustky"</t>
  </si>
  <si>
    <t>OŽP - pokuty - vodní hospodářství</t>
  </si>
  <si>
    <t>MŠ Pastelka Libušina - odvod do rozpočtu zřizovatele</t>
  </si>
  <si>
    <t>MŠ Sluníčko Školní - odvod do rozpočtu zřizovatele</t>
  </si>
  <si>
    <t>MŠ Písnička - U Mevy, Řipská - odvod do rozpočtu zřizovatele</t>
  </si>
  <si>
    <t xml:space="preserve">MŠ Pohádka, J.Hory - odvod do rozpočtu zřizovatele </t>
  </si>
  <si>
    <t>MŠ Kytička (Dobrovského) - odvod do rozpočtu zřizovatele</t>
  </si>
  <si>
    <t>ZŠ Karla Jeřábka - odvod do rozpočtu zřizovatele (IČ 46773614)</t>
  </si>
  <si>
    <t>ZŠ Jungmannova - odvod do rozpočtu zřizovatele (IČ 46773606)</t>
  </si>
  <si>
    <t>ZŠ Školní -odvod do rozpočtu zřizovatele (IČ 46773592)</t>
  </si>
  <si>
    <t xml:space="preserve">ZUŠ - odvod do rozpočtu zřizovatele </t>
  </si>
  <si>
    <t xml:space="preserve">Podřipské muzeum - odvod do rozpočtu zřizovatele </t>
  </si>
  <si>
    <t>Kulturní zařízení Města Roudnice n.L. - odvod do rozpočtu zřizovatele</t>
  </si>
  <si>
    <t>hřbitov - pronájem hrobů</t>
  </si>
  <si>
    <t>RMS - odvod do rozpočtu zřizovatele</t>
  </si>
  <si>
    <t>ASEKOL s.r.o., Elektrowin a.s. -zpětný odběr elektrozařízení</t>
  </si>
  <si>
    <t>EKO - KOM - příjem za separovaný odpad</t>
  </si>
  <si>
    <t>Vratka na základě rozhodnutí FÚ - zámecký park</t>
  </si>
  <si>
    <t>OŽP - náhrady škod</t>
  </si>
  <si>
    <t>OŽP - ochrana přírody a krajiny - pokuty</t>
  </si>
  <si>
    <t>odpadové hospodářství- pokuty</t>
  </si>
  <si>
    <t>Pokuta ŽP - ovzduší</t>
  </si>
  <si>
    <t>OŽP - náklady řízení - ochrana přírody</t>
  </si>
  <si>
    <t>odpadové hospodářství- náklady řízení</t>
  </si>
  <si>
    <t>O6P - náklady řízení na úseku ochrany zvěře a zvířat</t>
  </si>
  <si>
    <t>OŽP - pokuty na úseku ochrany zvěře a zvířat</t>
  </si>
  <si>
    <t>Domov důchodců Roudnice nad Labem - odvod do rozpočtu zřizovatele</t>
  </si>
  <si>
    <t>odbor sociálních věcí a zdravotnictví - vydávání receptů</t>
  </si>
  <si>
    <t>Dary Aleš</t>
  </si>
  <si>
    <t>pokuty - přestupková komise</t>
  </si>
  <si>
    <t>pokuty - Městská policie</t>
  </si>
  <si>
    <t>náklady řízení u přestupkových pokut</t>
  </si>
  <si>
    <t>sdružené prostředky - DHS - Glazura</t>
  </si>
  <si>
    <t>Plnění z pojistných událostí z předešlých let</t>
  </si>
  <si>
    <t xml:space="preserve">OT - úsek vnitřních věcí - pokuty </t>
  </si>
  <si>
    <t xml:space="preserve">ost. nedaňové příjmy - např. přefakturace služeb spojených s nájmem  </t>
  </si>
  <si>
    <t>exekuční náklady</t>
  </si>
  <si>
    <t>přijaté úroky</t>
  </si>
  <si>
    <t>Příjmy z úroků výzva 55</t>
  </si>
  <si>
    <t>Příjmy z úroků výzva 78</t>
  </si>
  <si>
    <t>Příjmy z úroků výzva A7</t>
  </si>
  <si>
    <t>Příjmy z úroků - účet ČNB</t>
  </si>
  <si>
    <t>Teplo byty - splátka půjičky</t>
  </si>
  <si>
    <t>Splátka půjičky MAS</t>
  </si>
  <si>
    <t>CELKEM NEDAŇOVÉ PŘÍJMY</t>
  </si>
  <si>
    <t>Dotace</t>
  </si>
  <si>
    <t>Dotace na výkon státní správy a samosprávy v rámci souhrnného dotačního vztahu</t>
  </si>
  <si>
    <t>dotace regenerace památek</t>
  </si>
  <si>
    <t>dotace - Výzva C2 -  Roudnice n/L - 15% SR</t>
  </si>
  <si>
    <t>dotace - Výzva C2 -  Roudnice n/L - 85% EU</t>
  </si>
  <si>
    <t>dotace - Výzva A7 - Vzdělávání KPSS Roudnice n/L - 15% SR</t>
  </si>
  <si>
    <t>dotace - Výzva A7 - Vzdělávání KPSS Roudnice n/L - 85% EU</t>
  </si>
  <si>
    <t>Dotace výzva 55 (EU 85%)</t>
  </si>
  <si>
    <t>Dotace výzva 55 (SR 15%)</t>
  </si>
  <si>
    <t xml:space="preserve">činnost odborného lesního hospodáře </t>
  </si>
  <si>
    <t>dotace-výsadba melioračních dřevin</t>
  </si>
  <si>
    <t>Dotace na scanování -Centrální registr vozidel</t>
  </si>
  <si>
    <t>Příspěvek na pěstounskou péčei</t>
  </si>
  <si>
    <t>výkon přestupků pro obce</t>
  </si>
  <si>
    <t>Dotace od obcí - výkon městské policie</t>
  </si>
  <si>
    <t xml:space="preserve">převody z vlastních fondů - hospodářská činnost </t>
  </si>
  <si>
    <t>převod z rozpočtových účtů sociální fond (konsolidace)</t>
  </si>
  <si>
    <t>Dotace Alej 17.listopadu</t>
  </si>
  <si>
    <t>MŠ kytička - investiční dotace na zateplení a okna</t>
  </si>
  <si>
    <t>Dotace na zateplení kavárničky seniorů</t>
  </si>
  <si>
    <t>Dotace na opravu komunikací po povodních</t>
  </si>
  <si>
    <t>Dotace na podzemní kontejnery</t>
  </si>
  <si>
    <t>CELKEM DOTACE</t>
  </si>
  <si>
    <t>PŘÍJMY CELKEM</t>
  </si>
  <si>
    <t>V Ý D A J E</t>
  </si>
  <si>
    <t xml:space="preserve">Ekonomický odbor  </t>
  </si>
  <si>
    <t>0001001000000</t>
  </si>
  <si>
    <t>příplatek k vlastnímu kapitálu Teplo-byty, s.r.o.</t>
  </si>
  <si>
    <t>Hospodářská a sociální rada Litoměřicka - členský příspěvek</t>
  </si>
  <si>
    <t>DSO - Podřipsko - členský příspěvek</t>
  </si>
  <si>
    <t>SONO - Sdružení obcí pro nakládání s odpady - čl. příspěvek</t>
  </si>
  <si>
    <t>Svaz měst a obcí  (členský příspěvek)</t>
  </si>
  <si>
    <t>úroky z úvěru (nákup automobilové cisternové stříkačky)</t>
  </si>
  <si>
    <t>úroky kontokorent</t>
  </si>
  <si>
    <t>cestovné, parkovné, ubytování</t>
  </si>
  <si>
    <t xml:space="preserve">rezerva </t>
  </si>
  <si>
    <t>služby peněžních ústavů</t>
  </si>
  <si>
    <t>příspěvek do sociálního fondu z rozpočtu dle kolektivní smlouvy, 606 tis. ze zůstatku fondu)-konsolidace</t>
  </si>
  <si>
    <t>sankční platby placené státu - porušení dotací</t>
  </si>
  <si>
    <t>sankční platby platby placené jiným subjektům než státu</t>
  </si>
  <si>
    <t>Vratka dotace - volby zastupitelstvo Záluží</t>
  </si>
  <si>
    <t>Vratka dotace -volby evropský parlament</t>
  </si>
  <si>
    <t>Vratka dotace -komunální volby</t>
  </si>
  <si>
    <t>CELKEM EKONOMICKÝ ODBOR</t>
  </si>
  <si>
    <t>Rozvoj města</t>
  </si>
  <si>
    <t>0001021000000</t>
  </si>
  <si>
    <t>studie, projekty</t>
  </si>
  <si>
    <t>expertízy, posudky</t>
  </si>
  <si>
    <t>opravy v objektech města + havarie</t>
  </si>
  <si>
    <t>rekonstrukce v objektech města</t>
  </si>
  <si>
    <t>příprava akcí + PD (opravy)</t>
  </si>
  <si>
    <t>výstavba chodníků k řípu a k parku a VO</t>
  </si>
  <si>
    <t>MŠ Pohádka- výměna oken</t>
  </si>
  <si>
    <t>MŠ Kytička (Dobrovského)   - investice na zateplení a okna vl. Podíl</t>
  </si>
  <si>
    <t>MŠ Kytička (Dobrovského)   - investice na zateplení a okna dotace</t>
  </si>
  <si>
    <t>MŠ Sluníčko - bezbariérový vjezd - investice</t>
  </si>
  <si>
    <t>ZŠ Bezděkov- oprava fasády a výměna oken</t>
  </si>
  <si>
    <t>Alej 17. listopadu - moderní dopravní tepna (dotace)</t>
  </si>
  <si>
    <t>Alej 17. listopadu - moderní dopravní tepna (vl.podíl)</t>
  </si>
  <si>
    <t>kavárnička seniorů - vlastní podíl k dotaci</t>
  </si>
  <si>
    <t>kavárnička seniorů -  dotace</t>
  </si>
  <si>
    <t>Komunikace - oprava po povodni (vlastní podíl)</t>
  </si>
  <si>
    <t>Komunikace - oprava po povodni (dotace)</t>
  </si>
  <si>
    <t>Podzemní kontejnery (vl.podíl)</t>
  </si>
  <si>
    <t>Podzemní kontejnery (dotace)</t>
  </si>
  <si>
    <t>Podzemní kontejnery (II.etapa)</t>
  </si>
  <si>
    <t>investice do veřejného osvětlení</t>
  </si>
  <si>
    <t>horolezecká stěna</t>
  </si>
  <si>
    <t>Rezerva na investice 2015</t>
  </si>
  <si>
    <t>Rezerva na opravy 2015</t>
  </si>
  <si>
    <t>Rozvoj města celkem</t>
  </si>
  <si>
    <t>CELKEM ROZVOJ MĚSTA</t>
  </si>
  <si>
    <t>Majetek</t>
  </si>
  <si>
    <t>0001022000000</t>
  </si>
  <si>
    <t>nájemné pozemků na letišti</t>
  </si>
  <si>
    <r>
      <t>nájemné pozemků - (</t>
    </r>
    <r>
      <rPr>
        <sz val="8"/>
        <rFont val="Arial"/>
        <family val="2"/>
        <charset val="238"/>
      </rPr>
      <t>parkoviště před nemocnicí, cesta k zahrádkám, protipovodňový val atd.)</t>
    </r>
  </si>
  <si>
    <t xml:space="preserve">konzultační, poradenské služby, vyjádření správců sítí </t>
  </si>
  <si>
    <t>dodatek k mandátní smlouvě Teplo-Byty</t>
  </si>
  <si>
    <t>služby geometrické plány, znalecké posudky</t>
  </si>
  <si>
    <t xml:space="preserve">platba věcných břemen </t>
  </si>
  <si>
    <t>ceniny - kolky</t>
  </si>
  <si>
    <t>výkupy pozemků (rozlučková síň  a ostatní drobné výkupy)</t>
  </si>
  <si>
    <t>vyplacené náhrady z pojistných událostí (spoluúčast)</t>
  </si>
  <si>
    <t>pojištění veškerého majetku města - soubory mov. věcí, nemovitostí + motorová vozidla</t>
  </si>
  <si>
    <t>CELKEM MAJETEK</t>
  </si>
  <si>
    <t>Služby města</t>
  </si>
  <si>
    <t>0001023000000</t>
  </si>
  <si>
    <t>komunikace - projekty, posudky - dopravní značení a neinvestiční akce</t>
  </si>
  <si>
    <t>komunikace - projekty, posudky - příprava k akcím, které se budou realizovat v dalších letech</t>
  </si>
  <si>
    <t>komunikace - odstraňování autovraků</t>
  </si>
  <si>
    <t xml:space="preserve">veřejné osvětlení - energie </t>
  </si>
  <si>
    <t>hřbitov - potraviny - voda na léto</t>
  </si>
  <si>
    <t>hřbitov - doplnění lékárničky</t>
  </si>
  <si>
    <t>hřbitov - DDHM</t>
  </si>
  <si>
    <t>hřbitov - všeobecný materiál do 1 tis. Kč</t>
  </si>
  <si>
    <t>hřbitov - voda</t>
  </si>
  <si>
    <t>hřbitov - elektrická energie</t>
  </si>
  <si>
    <t>hřbitov - benzín do sekačky a křovinořezu</t>
  </si>
  <si>
    <t>hřbitov - telefon, internet</t>
  </si>
  <si>
    <t>hřbitov - nájem z kaple a prostranství</t>
  </si>
  <si>
    <t>hřbitov - služby - doprava písku, přemístění hrobů apod.</t>
  </si>
  <si>
    <t>hřbitov - oprava a údržba, malování apod.</t>
  </si>
  <si>
    <t>hřbitov - neinvestiční příspěvky - pohřby nezaopatřených</t>
  </si>
  <si>
    <t>hřbitov - nákup kontejneru</t>
  </si>
  <si>
    <t xml:space="preserve">provozní příspěvek RMS </t>
  </si>
  <si>
    <t>Služby města celkem</t>
  </si>
  <si>
    <t xml:space="preserve">Územní plánování  </t>
  </si>
  <si>
    <t>0001024000000</t>
  </si>
  <si>
    <t>mapové podklady, data</t>
  </si>
  <si>
    <t xml:space="preserve">změna územního plánu </t>
  </si>
  <si>
    <t>územní studie</t>
  </si>
  <si>
    <t xml:space="preserve">CELKEM ÚZEMNÍ PLÁNOVÁNÍ </t>
  </si>
  <si>
    <t>CELKEM ODBOR MAJETKU A ROZVOJE MĚSTA</t>
  </si>
  <si>
    <t>Odbor tajemníka</t>
  </si>
  <si>
    <t>Sekretariát tajemníka</t>
  </si>
  <si>
    <t>0001031000000</t>
  </si>
  <si>
    <t>CELKEM SEKRETARIÁT TAJEMNÍKA</t>
  </si>
  <si>
    <t>Kancelář tajemníka</t>
  </si>
  <si>
    <t>0001032000000</t>
  </si>
  <si>
    <t>kašna - voda</t>
  </si>
  <si>
    <t>regenerace památek - vlastní podíl</t>
  </si>
  <si>
    <t>regenerace památek - dotace</t>
  </si>
  <si>
    <t>pracovní pomůcky (oděvy, obuv)</t>
  </si>
  <si>
    <t>tiskoviny, knihy</t>
  </si>
  <si>
    <t xml:space="preserve">nákup drobného dlouhodobého hmotného majetku - nad 1000,- Kč </t>
  </si>
  <si>
    <t>vybavení dílny</t>
  </si>
  <si>
    <t>drogerie, čistící prostředky, domácí potřeby</t>
  </si>
  <si>
    <t>kancelářské potřeby</t>
  </si>
  <si>
    <t>výzdoba obřadní síně</t>
  </si>
  <si>
    <t>barvy, laky</t>
  </si>
  <si>
    <t xml:space="preserve">ostatní drobný železářský materiál - šrouby, vruty, podložky </t>
  </si>
  <si>
    <t>papírenský materiál, doručenky, obálky, papír, papír. pytle, obaly</t>
  </si>
  <si>
    <t>ostatní drobný materiál výše nepopsaný</t>
  </si>
  <si>
    <t xml:space="preserve">náhradní díly auta </t>
  </si>
  <si>
    <t>voda</t>
  </si>
  <si>
    <t>teplo</t>
  </si>
  <si>
    <t>elektřina</t>
  </si>
  <si>
    <t>PHM</t>
  </si>
  <si>
    <t>0001032000001</t>
  </si>
  <si>
    <t>PHM-nákup do zásoby</t>
  </si>
  <si>
    <t>poštovné, poštovní služby</t>
  </si>
  <si>
    <t>telefony</t>
  </si>
  <si>
    <t>právní služby, konzultace</t>
  </si>
  <si>
    <t>čerpání sociálního fondu - stravenky,  lék. prohlídky</t>
  </si>
  <si>
    <t>vazba sbírek</t>
  </si>
  <si>
    <t>revize</t>
  </si>
  <si>
    <t xml:space="preserve">ostatní služby </t>
  </si>
  <si>
    <t>výměna pneumatik</t>
  </si>
  <si>
    <t>opravy aut - klempířské práce</t>
  </si>
  <si>
    <t>opravy aut - mechanické práce</t>
  </si>
  <si>
    <t>mytí aut</t>
  </si>
  <si>
    <t xml:space="preserve">ost. drobné opravy a služby výše nepopsané, včetně oprav rozhlasu </t>
  </si>
  <si>
    <t>investice budova Městského úřadu čp. 21</t>
  </si>
  <si>
    <t>investice budova Městského úřadu čp. 1100</t>
  </si>
  <si>
    <t>opravy budovy Městského úřadu čp. 21</t>
  </si>
  <si>
    <t>opravy budovy Městského úřadu čp. 1100</t>
  </si>
  <si>
    <t>věcné dary - 30 tis. dary novomanželům, 40 tis. vítání občánků</t>
  </si>
  <si>
    <t>čerpání sociálního fondu - příspěvek odborové organizaci</t>
  </si>
  <si>
    <t>kolky</t>
  </si>
  <si>
    <t>dálniční známky, správní poplatky</t>
  </si>
  <si>
    <t>čerpání sociálního fondu - poukázka při narození dítěte,dárcovství krve, soc.výpomoc, životní výročí</t>
  </si>
  <si>
    <t>čerpání sociálního fondu - příspěvek na životní pojištění nebo penz.připojištění,"dárkové" poukazy</t>
  </si>
  <si>
    <t xml:space="preserve">soudní poplatky k žalobám města </t>
  </si>
  <si>
    <t>CELKEM KANCELÁŘ TAJEMNÍKA</t>
  </si>
  <si>
    <t>Mzdy a personalistika</t>
  </si>
  <si>
    <t>0001033000000</t>
  </si>
  <si>
    <t>mzdy hřbitov</t>
  </si>
  <si>
    <t>mzdy hřbitov - sociální pojištění 25% z celk. mezd</t>
  </si>
  <si>
    <t>mzdy hřbitov - zdravotní pojištění 9% z celk. mezd</t>
  </si>
  <si>
    <t xml:space="preserve">mzdy MěPol </t>
  </si>
  <si>
    <t>mzdy MěPol - sociální pojištění 25% z celk. mezd</t>
  </si>
  <si>
    <t>mzdy MěPol - zdravotní pojištění 9% z celk. mezd</t>
  </si>
  <si>
    <t>refundace mzdy JSDH</t>
  </si>
  <si>
    <t>dar JSDHO</t>
  </si>
  <si>
    <t>ZM, starosta, zástupci, předs. komisí atd.</t>
  </si>
  <si>
    <t>ZM, starosta, zástupci, předs. komisí atd - sociální pojištění 25% z celk. mezd</t>
  </si>
  <si>
    <t>ZM, starosta, zástupci, předs. komisí atd - zdravotní pojištění 9% z celk. mezd</t>
  </si>
  <si>
    <t xml:space="preserve">mzdové prostředky - zaměstnanci MěÚ </t>
  </si>
  <si>
    <t xml:space="preserve">sociální pojištění 25%  - zaměstanci. MěÚ </t>
  </si>
  <si>
    <t xml:space="preserve">zdravotní pojištění 9% -  zaměstnanci MěÚ </t>
  </si>
  <si>
    <t xml:space="preserve">mzdové prostředky na odměny  - zaměstnanci MěÚ </t>
  </si>
  <si>
    <t xml:space="preserve">sociální pojištění na odměny 25%  - zaměstanci. MěÚ </t>
  </si>
  <si>
    <t xml:space="preserve">zdravotní pojištění na odměny 9% -  zaměstnanci MěÚ </t>
  </si>
  <si>
    <t>mzdové prostředky - zaměstnanci MěÚ - náhrady mezd v době nemoci</t>
  </si>
  <si>
    <t>mzdové prostředky - absolventi</t>
  </si>
  <si>
    <t>sociální pojištění 25%  - absolventi</t>
  </si>
  <si>
    <t>zdravotní pojištění 9% - absolventi</t>
  </si>
  <si>
    <t xml:space="preserve">mzdové prostředky - dělnické profese </t>
  </si>
  <si>
    <t xml:space="preserve">sociální pojištění 25%  - dělnické profese </t>
  </si>
  <si>
    <t xml:space="preserve">zdravotní pojištění 9% -  dělnické profese </t>
  </si>
  <si>
    <t xml:space="preserve">mzdy VPP  </t>
  </si>
  <si>
    <t>sociální pojištění 25% z celk. mezd VPP</t>
  </si>
  <si>
    <t>zdravotní pojištění 9% z celk. mezd VPP</t>
  </si>
  <si>
    <t>ostatní osobní výdaje</t>
  </si>
  <si>
    <t>sociální pojištění 25% z celk. mezd OOV</t>
  </si>
  <si>
    <t>zdravotní pojištění 9% z celk. mezd OOV</t>
  </si>
  <si>
    <t xml:space="preserve">zákonné úrazové pojištění 4,2 promile </t>
  </si>
  <si>
    <t>školení zaměstnanců</t>
  </si>
  <si>
    <t>výuka jazyků</t>
  </si>
  <si>
    <t>dary pro členy komisí, ostatní dary fyzickým osobám</t>
  </si>
  <si>
    <t>náhradní plnění-deficit v zaměstnání osob se ZPS</t>
  </si>
  <si>
    <t xml:space="preserve">CELKEM MZDY A PERSONALISTIKA </t>
  </si>
  <si>
    <t>Informatika, správa sítě</t>
  </si>
  <si>
    <t>0001034000000</t>
  </si>
  <si>
    <t>výpočetní technika</t>
  </si>
  <si>
    <t>spotřební materiál, tonery, nosiče dat, paměti, zdroje, kabely, myši apod.</t>
  </si>
  <si>
    <t>internet - paušální poplatek-městský úřad</t>
  </si>
  <si>
    <t>konzultace při software a hardware</t>
  </si>
  <si>
    <t>poplatek za připojení Czech Point - ČUZK</t>
  </si>
  <si>
    <t>služby spojené se servisem hardware a software, opravy, údržba, stálé platby za smlouvy, doprogramování</t>
  </si>
  <si>
    <t>metropolitní síť - připojení kamerových bodů, PO, Městský kamerový a dohlížecí systém</t>
  </si>
  <si>
    <t>nákup software</t>
  </si>
  <si>
    <t>software DNM nad 60 tisíc Kč</t>
  </si>
  <si>
    <t>rozšíření metropolitní sítě</t>
  </si>
  <si>
    <t>výpočetní technika - investice, hardware nad 60 tis</t>
  </si>
  <si>
    <t>výzva 22 - modernizace IT - vlastní podíl</t>
  </si>
  <si>
    <t>CELKEM INFORMATIKA, SPRÁVA SÍTĚ</t>
  </si>
  <si>
    <t>CELKEM ODBOR TAJEMNÍKA</t>
  </si>
  <si>
    <t>Kancelář starosty, JSDH a civilní obrana</t>
  </si>
  <si>
    <t xml:space="preserve">Kancelář starosty </t>
  </si>
  <si>
    <t>0001041000000</t>
  </si>
  <si>
    <t>náklady náhrad svědků - přestupková komise</t>
  </si>
  <si>
    <t>ostatní drobný materiál</t>
  </si>
  <si>
    <t>reprefond - náklady na reprezentaci města a městského úřadu</t>
  </si>
  <si>
    <t>reprefond - pohoštění</t>
  </si>
  <si>
    <t>reprefond - věcné dary</t>
  </si>
  <si>
    <t>ohňostroj</t>
  </si>
  <si>
    <t>reprezentace města - finanční dary</t>
  </si>
  <si>
    <t>peněžité dary FO</t>
  </si>
  <si>
    <t>CELKEM KANCELÁŘ STAROSTY</t>
  </si>
  <si>
    <t>Jednotka sboru dobrovolných hasičů obce</t>
  </si>
  <si>
    <t>0001042000000</t>
  </si>
  <si>
    <t>ochranné pomůcky</t>
  </si>
  <si>
    <t>drobný dlouhodobý hmotný majetek (akumulátor, pneu, hadice apod., radiostanice MATRA)</t>
  </si>
  <si>
    <t>pneumatiky 4ks</t>
  </si>
  <si>
    <t>materiál</t>
  </si>
  <si>
    <t>plyn</t>
  </si>
  <si>
    <t>služby telekomunikací a radiokomunikací</t>
  </si>
  <si>
    <t>školení</t>
  </si>
  <si>
    <t xml:space="preserve">služby    </t>
  </si>
  <si>
    <t>stravné-delší zásahy</t>
  </si>
  <si>
    <t>opravy a udržování</t>
  </si>
  <si>
    <t>Nákup užitkového vozu</t>
  </si>
  <si>
    <t>CELKEM JEDNOTKA SBORU DOBROVOLNÝCH HASIČŮ OBCE</t>
  </si>
  <si>
    <t>Civilní obrana</t>
  </si>
  <si>
    <t>0001043000000</t>
  </si>
  <si>
    <t>regulační návěstí</t>
  </si>
  <si>
    <t xml:space="preserve">krizový fond </t>
  </si>
  <si>
    <t>revize, servis, oprava elektrocentrály, krytu CO</t>
  </si>
  <si>
    <t>zajištění přípravy na krizové situace</t>
  </si>
  <si>
    <t>protipovodňové školení</t>
  </si>
  <si>
    <t>řešení krizových situací a odstraňování jejich následků</t>
  </si>
  <si>
    <t>CELKEM CIVILNÍ OBRANA</t>
  </si>
  <si>
    <t>CELKEM KANCELÁŘ STAROSTY, JEDNOTKA SBORU DOBR. HASIČŮ, CIVILNÍ OBRANA</t>
  </si>
  <si>
    <t>CELKEM ODBOR TAJEMNÍKA, KANCELÁŘ STAROSTY, JSDH A CIVILNÍ OBRANA</t>
  </si>
  <si>
    <t>Odbor školství kultury a sportu</t>
  </si>
  <si>
    <t xml:space="preserve">Školství  </t>
  </si>
  <si>
    <t>0001051000000</t>
  </si>
  <si>
    <t xml:space="preserve">MŠ Pastelka Libušina - provozní příspěvek </t>
  </si>
  <si>
    <t xml:space="preserve">MŠ Sluníčko Školní - provozní příspěvek </t>
  </si>
  <si>
    <t>MŠ Písnička - U Mevy, Řipská - provozní příspěvek</t>
  </si>
  <si>
    <t>MŠ Pohádka, J. Hory - provozní příspěvek</t>
  </si>
  <si>
    <t>MŠ Masarykova MŠ, Dobrovského - provozní příspěvek</t>
  </si>
  <si>
    <t>ZŠ Karla Jeřábka - provozní příspěvek(+první třída)</t>
  </si>
  <si>
    <t>ZŠ Karla Jeřábka - investiční příspěvek na vybavení kuchně a jídelny</t>
  </si>
  <si>
    <t>ZŠ  Jungmannova - provozní příspěvek(+schody+první třída)</t>
  </si>
  <si>
    <t>ZŠ Jungmannova - investiční příspěvek na vybavení kuchně a jídelny</t>
  </si>
  <si>
    <t xml:space="preserve">ZŠ Školní - provozní příspěvek </t>
  </si>
  <si>
    <t>ZŠ Školní - investiční příspěvek na vybavení kuchyně</t>
  </si>
  <si>
    <t>ZUŠ - provozní příspěvek</t>
  </si>
  <si>
    <t>ZŠ Karla Jeřábka - příspěvek na mimoškolní činnost</t>
  </si>
  <si>
    <t>ZŠ  Jungmannova -příspěvek na mimoškolní činnost</t>
  </si>
  <si>
    <t>ZŠ Školní - příspěvek na mimoškolní činnost</t>
  </si>
  <si>
    <t xml:space="preserve">MŠ Pastelka Libušina - mimoškolní činnost </t>
  </si>
  <si>
    <t xml:space="preserve">MŠ Sluníčko Školní - mimoškolní činnost </t>
  </si>
  <si>
    <t xml:space="preserve">MŠ Písnička - U Mevy, Řipská - mimoškolní činnost </t>
  </si>
  <si>
    <t xml:space="preserve">MŠ Pohádka, J. Hory - mimoškolní činnost </t>
  </si>
  <si>
    <t xml:space="preserve">MŠ Masarykova MŠ, Dobrovského - mimoškolní činnost </t>
  </si>
  <si>
    <t>program volnočasových aktivit - občanská sdružení</t>
  </si>
  <si>
    <t>DDM TREND - provozní příspěvek</t>
  </si>
  <si>
    <t>CELKEM ŠKOLSTVÍ</t>
  </si>
  <si>
    <t xml:space="preserve">Kultura   </t>
  </si>
  <si>
    <t>0001052000000</t>
  </si>
  <si>
    <t>Podřipské muzeum  - provozní příspěvek</t>
  </si>
  <si>
    <t>ostatní kultura a společenské spolky - občanská sdružení</t>
  </si>
  <si>
    <t>ostatní kultura a společenské spolky - dar Konfederaci pol.vězňů</t>
  </si>
  <si>
    <t xml:space="preserve">Kulturní zařízení Města Roudnice n.L. - provozní příspěvek </t>
  </si>
  <si>
    <t>Pamětní desky, busty, nápisy</t>
  </si>
  <si>
    <t>kul., spor.,spol.,prezentace města(Airshow, oslavy 150 let SDH,slavnosti založení města, spol. s družebními městy, atd)</t>
  </si>
  <si>
    <t>CELKEM KULTURA</t>
  </si>
  <si>
    <t xml:space="preserve">Ostatní  </t>
  </si>
  <si>
    <t>0001053000000</t>
  </si>
  <si>
    <t>Dětský den, akce pro děti</t>
  </si>
  <si>
    <t>dárky pro děti ZŠ a MŠ (soutěže pořádané městem)</t>
  </si>
  <si>
    <t>grantový systém přeshraniční spolupráce (občanská sdružení)</t>
  </si>
  <si>
    <t>Místní informační systém - DDHM -vybavení</t>
  </si>
  <si>
    <t>Místní informační systém - spotřební materiál</t>
  </si>
  <si>
    <t xml:space="preserve">MAS - členský příspěvek </t>
  </si>
  <si>
    <t>SHS ČMS členský příspěvek</t>
  </si>
  <si>
    <t>Odměny ředitelům PO</t>
  </si>
  <si>
    <t>propagace města-finanční dary (fyzické osoby)</t>
  </si>
  <si>
    <t>propagace města, inzerce</t>
  </si>
  <si>
    <t>CELKEM OSTATNÍ</t>
  </si>
  <si>
    <t>Sport</t>
  </si>
  <si>
    <t>0001054000000</t>
  </si>
  <si>
    <t>příspěvky sportovním klubům</t>
  </si>
  <si>
    <t>anketa sportovec roku</t>
  </si>
  <si>
    <t>CELKEM SPORT</t>
  </si>
  <si>
    <t xml:space="preserve">Infocentrum  </t>
  </si>
  <si>
    <t>0001055000000</t>
  </si>
  <si>
    <t xml:space="preserve">propagační materiály </t>
  </si>
  <si>
    <t>Infocentrum - inzerce, veletrhy a služby,systém Daruma</t>
  </si>
  <si>
    <t>CELKEM INFOCENTRUM</t>
  </si>
  <si>
    <t>CELKEM ODBOR ŠKOLSTVÍ, KULTURY A SPORTU</t>
  </si>
  <si>
    <t>Odbor stavební úřad</t>
  </si>
  <si>
    <t>0001006000000</t>
  </si>
  <si>
    <t>projekty, geolog. průzkumy, posudky, geom. plány …...</t>
  </si>
  <si>
    <t>CELKEM STAVEBNÍ ÚŘAD</t>
  </si>
  <si>
    <t xml:space="preserve">Odbor dopravy  </t>
  </si>
  <si>
    <t>0001007000000</t>
  </si>
  <si>
    <t>ztrátovost MHD</t>
  </si>
  <si>
    <t>aktualizace přístupových bodů jízdních řádů</t>
  </si>
  <si>
    <t>BESIP  - předměty do 1 tis. Kč</t>
  </si>
  <si>
    <t>BESIP</t>
  </si>
  <si>
    <t>všeobecný materiál - fotodokumentace, mapy</t>
  </si>
  <si>
    <t>ostatní projekty a zadávací řízení MHD</t>
  </si>
  <si>
    <t>znalecké posudky k přestupkům</t>
  </si>
  <si>
    <t>likvidace osobních dokladů</t>
  </si>
  <si>
    <t>nákup scanneru - dotace centrální registr vozidel</t>
  </si>
  <si>
    <t>CELKEM ODBOR DOPRAVY</t>
  </si>
  <si>
    <t xml:space="preserve">Odbor sociálních věcí </t>
  </si>
  <si>
    <t>Sociální věci</t>
  </si>
  <si>
    <t>0001081000000</t>
  </si>
  <si>
    <t>dary - květiny při gratulacích</t>
  </si>
  <si>
    <t>grantový systém podpory svépomocných a volnočasových aktivit</t>
  </si>
  <si>
    <t>příspěvek Ústeckému kraji na zajištění pohotovosti v PNsP s.r.o.</t>
  </si>
  <si>
    <t>nákup drobného materiálu do 1tis. Kč</t>
  </si>
  <si>
    <t>Vlastní prodtředky k dotaci: prevence kriminality</t>
  </si>
  <si>
    <t>Vlastní prodtředky k dotaci: terénní sociální práce</t>
  </si>
  <si>
    <t>nákup služeb</t>
  </si>
  <si>
    <t>Domov důchodců - provozní příspěvek na odpisy</t>
  </si>
  <si>
    <t>nájemné za sál</t>
  </si>
  <si>
    <t>pohoštění</t>
  </si>
  <si>
    <t>grantový systém podpory sociálních služeb-I.kolo-spolky</t>
  </si>
  <si>
    <t>grantový systém podpory sociálních služeb na udržitelnost projektů</t>
  </si>
  <si>
    <t>provoz kavárničky seniorů - příkazní smlouva</t>
  </si>
  <si>
    <t>CELKEM SOCIÁLNÍ VĚCI</t>
  </si>
  <si>
    <t>Výzva 55</t>
  </si>
  <si>
    <t>0001083000000</t>
  </si>
  <si>
    <t>výzva 55 - hrubé mzdy - 15% SR</t>
  </si>
  <si>
    <t>výzva 55 - hrubé mzdy - 85%  EU</t>
  </si>
  <si>
    <t>výzva 55 - sociální pojištění - 15% SR</t>
  </si>
  <si>
    <t>výzva 55 - sociální pojištění - 85%  EU</t>
  </si>
  <si>
    <t>výzva 55 - zdravotní pojištění - 15% SR</t>
  </si>
  <si>
    <t>výzva 55 - zdravotní pojištění - 85%  EU</t>
  </si>
  <si>
    <t>výzva 55 - cestovné - 15%SR</t>
  </si>
  <si>
    <t>výzva 55 - cestovné - 85% EU</t>
  </si>
  <si>
    <t>výzva 55 - nákup vybavení nad 1. tis (IT vybavení + nábytek) - 15% SR</t>
  </si>
  <si>
    <t>výzva 55 - nákup vybavení nad 1. tis (IT vybavení + nábytek) - 85% SR</t>
  </si>
  <si>
    <t>výzva 55 - materiál - 15% SR</t>
  </si>
  <si>
    <t>výzva 55 - materiál  - 85%  EU</t>
  </si>
  <si>
    <t>výzva 55 - poštovné - 15% SR</t>
  </si>
  <si>
    <t>výzva 55 - poštovné - 85% EU</t>
  </si>
  <si>
    <t>výzva 55 -telefony - 15%  SR</t>
  </si>
  <si>
    <t>výzva 55 -telefony - 85%  EU</t>
  </si>
  <si>
    <t>výzva 55 - služby - KA 1,2,3,4, konference - 15% SR</t>
  </si>
  <si>
    <t>výzva 55 - služby - KA 1,2,3,4, konference -  85% EU</t>
  </si>
  <si>
    <t>Výzva 55 - bankovní poplatky - 15% SR</t>
  </si>
  <si>
    <t>Výzva 55 - bankovní poplatky - 85% EU</t>
  </si>
  <si>
    <t>školení realizačního týmu - 15% SR</t>
  </si>
  <si>
    <t>školení realizačního týmu - 85% SR</t>
  </si>
  <si>
    <t>rezerva 15%</t>
  </si>
  <si>
    <t>rezerva 85%</t>
  </si>
  <si>
    <t>Celkem výzva 55</t>
  </si>
  <si>
    <t>Výzva A7</t>
  </si>
  <si>
    <t>0001084000000</t>
  </si>
  <si>
    <t>výzva A7 - hrubé mzdy - 15% SR</t>
  </si>
  <si>
    <t>výzva A7 - hrubé mzdy - 85%  EU</t>
  </si>
  <si>
    <t>výzva A7 - sociální pojištění - 15% SR</t>
  </si>
  <si>
    <t>výzva A7 - sociální pojištění - 85%  EU</t>
  </si>
  <si>
    <t>výzva A7 - zdravotní pojištění - 15% SR</t>
  </si>
  <si>
    <t>výzva A7 - zdravotní pojištění - 85%  EU</t>
  </si>
  <si>
    <t>výzva A7 - dohody - 15%  EU</t>
  </si>
  <si>
    <t>výzva A7 - dohody- 85%  EU</t>
  </si>
  <si>
    <t>výzva A7 - nákup vybavení nad 1. tis -15%</t>
  </si>
  <si>
    <t>výzva A7 - nákup vybavení nad 1. tis- 85% Eu</t>
  </si>
  <si>
    <t>výzva A7 - materiál - 15% SR</t>
  </si>
  <si>
    <t>výzva A7 - materiál  - 85%  EU</t>
  </si>
  <si>
    <t>výzva A7 - poštovné - 15% SR</t>
  </si>
  <si>
    <t>výzva A7 - poštovné - 85% EU</t>
  </si>
  <si>
    <t>výzva A7 - cestovné - 15% SR</t>
  </si>
  <si>
    <t>výzva A7 - cestovné - 85% EU</t>
  </si>
  <si>
    <t>výzva A7 -telefony - 15%  SR</t>
  </si>
  <si>
    <t>výzva A7 -telefony - 85%  EU</t>
  </si>
  <si>
    <t>výzva A7 - služby - konference - 15% SR</t>
  </si>
  <si>
    <t>výzva A7 - služby - konference -  85% EU</t>
  </si>
  <si>
    <t>Výzva A7 - bankovní poplatky - 15% SR</t>
  </si>
  <si>
    <t>Výzva A7 - bankovní poplatky - 85% EU</t>
  </si>
  <si>
    <t>výzva A7 -rezerva 15% SR</t>
  </si>
  <si>
    <t>výzva A7 - rezerva 85% EU</t>
  </si>
  <si>
    <t>Celkem výzva A7</t>
  </si>
  <si>
    <t>Příspěvek na pěstounskou péči</t>
  </si>
  <si>
    <t>0001086000000</t>
  </si>
  <si>
    <t>mzdové prostředky</t>
  </si>
  <si>
    <t>sociální pojištění 25%</t>
  </si>
  <si>
    <t>zdravotní pojištění 9%</t>
  </si>
  <si>
    <t>DDHM - PC tiskárny, telefony</t>
  </si>
  <si>
    <t>cestovné</t>
  </si>
  <si>
    <t>odborné služby (psycholog, terapeut, doučování, hlídaní dětí)</t>
  </si>
  <si>
    <t>školení osob pečujících/v evidenci</t>
  </si>
  <si>
    <t>pobytové služby (tábory, soustředění, školav přírodě, výcviky)</t>
  </si>
  <si>
    <t>Celkem příspěvek na pěstounskou péči</t>
  </si>
  <si>
    <t>Výzva C2</t>
  </si>
  <si>
    <t>0001088000000</t>
  </si>
  <si>
    <t>výzva C2 - DPČ - 15% EU</t>
  </si>
  <si>
    <t>výzva C2 - DPČ - 85% EU</t>
  </si>
  <si>
    <t>výzva C2 - hrubé mzdy - 15% SR</t>
  </si>
  <si>
    <t>výzva C2 - hrubé mzdy - 85%  EU</t>
  </si>
  <si>
    <t>výzva C2 - sociální pojištění - 15% SR</t>
  </si>
  <si>
    <t>výzva C2 - sociální pojištění - 85%  EU</t>
  </si>
  <si>
    <t>výzva C2 - zdravotní pojištění - 15% SR</t>
  </si>
  <si>
    <t>výzva C2 - zdravotní pojištění - 85%  EU</t>
  </si>
  <si>
    <t>výzva C2 - cestovné - 15%SR</t>
  </si>
  <si>
    <t>výzva C2 - cestovné - 85% EU</t>
  </si>
  <si>
    <t>výzva C2 - nákup vybavení nad 1. tis - 15% SR</t>
  </si>
  <si>
    <t>výzva C2 - nákup vybavení nad 1. tis - 85% EU</t>
  </si>
  <si>
    <t>výzva C2 - materiál - 15% SR</t>
  </si>
  <si>
    <t>výzva C2 - materiál  - 85%</t>
  </si>
  <si>
    <t>výzva C2 - knihy - 15% SR</t>
  </si>
  <si>
    <t>výzva C2 - knihy - 85% EU</t>
  </si>
  <si>
    <t>výzva C2 -telefony - 15%  SR</t>
  </si>
  <si>
    <t>výzva C2 -telefony - 85%  EU</t>
  </si>
  <si>
    <t>výzva C2 - služby - (kurzy, supervize, případ. Konference, publikace,publicita) - 15% SR</t>
  </si>
  <si>
    <t>výzva C2 - služby - ((kurzy, supervize, případ. Konference, publikace) -  85% EU</t>
  </si>
  <si>
    <t>výzva C2 - služby - školení, vzdělávání - 15% SR</t>
  </si>
  <si>
    <t>výzva C2 - služby -školení vzdělávání -  85% EU</t>
  </si>
  <si>
    <t>výzva C2 - stavební úpravy  15% SR5</t>
  </si>
  <si>
    <t>výzva C2 - stavební úpravy 85% EU</t>
  </si>
  <si>
    <t>výzva C2 - bankovní poplatky 15% SR</t>
  </si>
  <si>
    <t>výzva C2 - bankovní poplatky 85% EU</t>
  </si>
  <si>
    <t>výzva C2 - rezerva 15% SR</t>
  </si>
  <si>
    <t>výzva C2 - rezerva 85% EU</t>
  </si>
  <si>
    <t>CELKEM VÝZVA C2</t>
  </si>
  <si>
    <t>CELKEM  ODBOR SOCIÁLNÍCH VĚCÍ</t>
  </si>
  <si>
    <t>Odbor životního prostředí</t>
  </si>
  <si>
    <t>Vodoprávní úřad</t>
  </si>
  <si>
    <t>0001091000000</t>
  </si>
  <si>
    <t>rozbory a analýzy</t>
  </si>
  <si>
    <t>drobný dlouhodobý majetek - souprava na odběr vzorků, fotoaparát</t>
  </si>
  <si>
    <t xml:space="preserve">studie a projekty </t>
  </si>
  <si>
    <t>likvidace havárií</t>
  </si>
  <si>
    <t>CELKEM VODOPRÁVNÍ ÚŘAD</t>
  </si>
  <si>
    <t>Ochrana přírody</t>
  </si>
  <si>
    <t>0001092000000</t>
  </si>
  <si>
    <t>drobbný dlouhodobý majetek (laserový dálkoměr)</t>
  </si>
  <si>
    <t>péče o památné stromy</t>
  </si>
  <si>
    <t>ekologická výchova,  příspěvek ČSOP</t>
  </si>
  <si>
    <t>CELKEM OCHRANA PŘÍRODY</t>
  </si>
  <si>
    <t>Odpadové hospodářství</t>
  </si>
  <si>
    <t>0001093000000</t>
  </si>
  <si>
    <t>odstranění odpadů v mimořádných případech</t>
  </si>
  <si>
    <t>CELKEM ODPADOVÉ HOSPODÁŘSTVÍ</t>
  </si>
  <si>
    <t>Ochrana ovzduší, ochrana ZPF, státní správa lesů</t>
  </si>
  <si>
    <t>0001094000000</t>
  </si>
  <si>
    <t>státní správa lesů - mapové podklady, koordinace LHP a LHO</t>
  </si>
  <si>
    <t>ochrana ZPF - studie a projekty</t>
  </si>
  <si>
    <t>ochrana ovzduší - monitoring</t>
  </si>
  <si>
    <t>činnost odborného lesního hospodáře - práv. osoby z dotace</t>
  </si>
  <si>
    <t>činnost odborného lesního hospodáře - fyz. osoby z dotace</t>
  </si>
  <si>
    <t>výsadba melioračních dřevin - . z dotace</t>
  </si>
  <si>
    <t>CELKEM OCHRANA OVZDUŠÍ, OCHRANA ZPF, STÁTNÍ SPRÁVA LESŮ</t>
  </si>
  <si>
    <t>Myslivost</t>
  </si>
  <si>
    <t>0001095000000</t>
  </si>
  <si>
    <t>nákup medikamentů pro zvěř</t>
  </si>
  <si>
    <t>výstava trofejí</t>
  </si>
  <si>
    <t>CELKEM MYSLIVOST</t>
  </si>
  <si>
    <t>Péče o veřejnou zeleň</t>
  </si>
  <si>
    <t>0001096000000</t>
  </si>
  <si>
    <t xml:space="preserve">péče o zeleň </t>
  </si>
  <si>
    <t>hospodaření v městských lesích</t>
  </si>
  <si>
    <t>CELKEM PÉČE O VEŘEJNOU ZELEŇ</t>
  </si>
  <si>
    <t>Odpadové hospodářství obce</t>
  </si>
  <si>
    <t>0001097000000</t>
  </si>
  <si>
    <t>nájem - sběrný dvůr v Žižkově ulici</t>
  </si>
  <si>
    <t>BEC - vývoz nebezpečných odpadů ze sběrných dvorů ul. Žižkova a Hostěraz</t>
  </si>
  <si>
    <t>monitoring rekultivované skládky</t>
  </si>
  <si>
    <t>velkoobjemový  odpad - doprava a uložení</t>
  </si>
  <si>
    <t xml:space="preserve">svoz separovaného odpadu včetně pytlového systému, </t>
  </si>
  <si>
    <t xml:space="preserve">svoz a uložení  směsných komunálních odpadů </t>
  </si>
  <si>
    <t>využití a zneškodňování ostatních odpadů</t>
  </si>
  <si>
    <t>svoz a uložení  směsných komunálních odpadů ze hřbitova</t>
  </si>
  <si>
    <t>opravy stání pro kontejnery</t>
  </si>
  <si>
    <t>vybudování  stání pro kontejnery-investice</t>
  </si>
  <si>
    <t>CELKEM PROVOZOVÁNÍ SBĚRNÉHO DVORA A ODPADOVÉ HOSPODÁŘSTVÍ OBCE</t>
  </si>
  <si>
    <t>Péče o zvířata</t>
  </si>
  <si>
    <t>0001098000000</t>
  </si>
  <si>
    <t>psi - krmení, veterinární ošetření</t>
  </si>
  <si>
    <t xml:space="preserve">deratizace města </t>
  </si>
  <si>
    <t>péče o zatoulaná zvířata (ošetření psů, včetně poplatků za útulek)</t>
  </si>
  <si>
    <t>péče o zatoulaná zvířata  - občanská sdružení</t>
  </si>
  <si>
    <t>Falco - sdružení na ochranu zvířat-kompenzace nákladů</t>
  </si>
  <si>
    <t>CELKEM PÉČE O ZVÍŘATA</t>
  </si>
  <si>
    <t>Ochrana zvířat proti týrání</t>
  </si>
  <si>
    <t>0001099000000</t>
  </si>
  <si>
    <t>umístění zvířete do předběžné náhradní péče</t>
  </si>
  <si>
    <t>Celkem Ochrana zvířat proti týrání</t>
  </si>
  <si>
    <t>CELKEM ODBOR ŽIVOTNÍHO PROSTŘEDÍ</t>
  </si>
  <si>
    <t>Městská policie</t>
  </si>
  <si>
    <t>0001010000000</t>
  </si>
  <si>
    <t>potraviny (voda v letním období)</t>
  </si>
  <si>
    <t xml:space="preserve">oděvy a obuv pro strážníky </t>
  </si>
  <si>
    <t>tisk, odborná literatura</t>
  </si>
  <si>
    <t>nákup drobného dlouhodobého hmotného majetku</t>
  </si>
  <si>
    <t>nákup ostatního materiálu</t>
  </si>
  <si>
    <t>telefony, poplatky za radiové kmitočty</t>
  </si>
  <si>
    <t>pronájem střelnice, radaru pro měření rychlosti</t>
  </si>
  <si>
    <t>školení a udržovací školení</t>
  </si>
  <si>
    <t>ostatní služby</t>
  </si>
  <si>
    <t>software</t>
  </si>
  <si>
    <t>DHM - převaděč pro radiostanici, kamerový bod</t>
  </si>
  <si>
    <t>opravy</t>
  </si>
  <si>
    <t>kolky (obnova zbrojních průkazů - vydání osvědčení)</t>
  </si>
  <si>
    <t>Nákup automobilu a úpravy pro MěPol</t>
  </si>
  <si>
    <t>CELKEM MĚSTSKÁ POLICIE</t>
  </si>
  <si>
    <t>Živnostenský úřad</t>
  </si>
  <si>
    <t>0001011000000</t>
  </si>
  <si>
    <t>kontrolní nákupy</t>
  </si>
  <si>
    <t>CELKEMŽIVNOSTENSKÝ ÚŘAD</t>
  </si>
  <si>
    <t>VÝDAJE CELKEM</t>
  </si>
  <si>
    <t>FINANCOVÁNÍ</t>
  </si>
  <si>
    <t>Příjmy</t>
  </si>
  <si>
    <t>převody zůstatku účtu Sociálního fondu k 31. 12. 2014</t>
  </si>
  <si>
    <t>převod výzva A7+C2</t>
  </si>
  <si>
    <t>převod výzva 55</t>
  </si>
  <si>
    <t>Příspěvek na pěstounskou péči-zůstatek na účtu k 31.12.2014</t>
  </si>
  <si>
    <t>převody zůstatku účtu Fondu rozvoje bydlení k 31. 12. 2014</t>
  </si>
  <si>
    <t>převody zůstatku bankovních účtů 31. 12. 2014</t>
  </si>
  <si>
    <t>CELKEM FINANCOVÁNÍ DO PŘÍJMŮ</t>
  </si>
  <si>
    <t>Výdaje</t>
  </si>
  <si>
    <t>0003002000000</t>
  </si>
  <si>
    <t>splátka úvěru nákupu cisternové stříkačky</t>
  </si>
  <si>
    <t>CELKEM FINANCOVÁNÍ DO VÝDAJŮ</t>
  </si>
  <si>
    <t>FINANCOVÁNÍ CELKEM</t>
  </si>
  <si>
    <t>Rozpočet-Sociální fond</t>
  </si>
  <si>
    <t>zůstatek účtu k 31.12.2014</t>
  </si>
  <si>
    <t>příspěvek z rozpočtu dle kolektivní smlouvy</t>
  </si>
  <si>
    <t>úroky</t>
  </si>
  <si>
    <t>CELKEM PŘÍJMY</t>
  </si>
  <si>
    <t>poukázka při narození dítěte,dárcovství krve, soc.výpomoc, životní výročí</t>
  </si>
  <si>
    <t>příspěvek na životní pojištění nebo penz.připojištění,"dárkové" poukazy</t>
  </si>
  <si>
    <t xml:space="preserve"> příspěvek odborové organizaci</t>
  </si>
  <si>
    <t xml:space="preserve"> stravenky,  lék. prohlídky</t>
  </si>
  <si>
    <t>zůstatek účtu k 31.12.2015</t>
  </si>
  <si>
    <t>CELKEM VÝDAJE</t>
  </si>
  <si>
    <t>Rozpočet - Fond rozvoje bydlení</t>
  </si>
  <si>
    <t>splátky půjček</t>
  </si>
  <si>
    <t>bankovní poplatky</t>
  </si>
  <si>
    <t>zůstatek k 31.12.2015</t>
  </si>
  <si>
    <t>II. rozpočtový okruh - hospodářská činnost</t>
  </si>
  <si>
    <t>převod bankovního účtu k 31.12.2014</t>
  </si>
  <si>
    <t>pronájem zahrádek</t>
  </si>
  <si>
    <t>pronájem nebytových prostor</t>
  </si>
  <si>
    <t>prodej zboží v Infocentru, kopírování, focení</t>
  </si>
  <si>
    <t>prodej nemovitostí</t>
  </si>
  <si>
    <t>pronájem pozemků</t>
  </si>
  <si>
    <t>pult centrální ochrany</t>
  </si>
  <si>
    <t>parkovné</t>
  </si>
  <si>
    <t>věcná břemena</t>
  </si>
  <si>
    <t>prodej DHM PNsP s.r.o. - splátka 2015</t>
  </si>
  <si>
    <t>CELKEM příjmy</t>
  </si>
  <si>
    <t>opravy a udržování nebytových prostor</t>
  </si>
  <si>
    <t>nákup parkovacích lístků</t>
  </si>
  <si>
    <t>opravy parkovacích automatů</t>
  </si>
  <si>
    <t>provoz PCO</t>
  </si>
  <si>
    <t>nákup zboží v   Infocentru</t>
  </si>
  <si>
    <t>daň z příjmů za r. 2014</t>
  </si>
  <si>
    <t>daň z převodu nemovitostí, daň z nemovitostí</t>
  </si>
  <si>
    <t>rezerva na daň z příjmu 2015</t>
  </si>
  <si>
    <t>odvod DPH</t>
  </si>
  <si>
    <t>posílení hlavní činnosti</t>
  </si>
  <si>
    <t>zůstatek na účtu k 31.12.2015</t>
  </si>
  <si>
    <t>CELKEM výdaje</t>
  </si>
  <si>
    <t>III.rozpočtový okruh - správa bytového fondu</t>
  </si>
  <si>
    <t>převod zůstatku bank. účtu k 31.12.2014</t>
  </si>
  <si>
    <t>předpis služeb spojených s nájmem</t>
  </si>
  <si>
    <t>předpis nájemného</t>
  </si>
  <si>
    <t>úroky na účtech a ostatní příjmy</t>
  </si>
  <si>
    <t>zálohy na služby (teplo, el. energie, V/S) + DALKIA)</t>
  </si>
  <si>
    <t>faktury za opravy el. energie,v/s,el.energie</t>
  </si>
  <si>
    <t>faktury za výtahy</t>
  </si>
  <si>
    <t>faktury za komíny</t>
  </si>
  <si>
    <t>faktury za úklid</t>
  </si>
  <si>
    <t>spotřeba materiálu</t>
  </si>
  <si>
    <t>opravy a rekonstrukce bytového fondu</t>
  </si>
  <si>
    <t>obstaravatelská odměna za byty města+DPS+Jungm.670</t>
  </si>
  <si>
    <t>odstranění závad z revizí</t>
  </si>
  <si>
    <t>deratizace,právní služby, odměna SIPO,správní poplatky, ostatní služby</t>
  </si>
  <si>
    <t>havarijní služba</t>
  </si>
  <si>
    <t>Ista, Ullimex,Nedbal - měřiče tepla - vyúčtování</t>
  </si>
  <si>
    <t>zálohy za městské byty do fondu oprav a na služby v roce 2014</t>
  </si>
  <si>
    <t>zálohy za měst. byty do fondu oprav a na služby-zůstatek účtu</t>
  </si>
  <si>
    <t>zůstatek na účtě k 31.12.2015 včetně 1607,1043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</si>
</sst>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#,##0\ _K_č"/>
  </numFmts>
  <fonts count="26" x14ac:knownFonts="1"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sz val="8"/>
      <name val="Arial"/>
      <family val="2"/>
    </font>
    <font>
      <sz val="9"/>
      <color indexed="8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sz val="7"/>
      <name val="Arial CE"/>
      <family val="2"/>
      <charset val="238"/>
    </font>
    <font>
      <b/>
      <sz val="8"/>
      <name val="Arial"/>
      <family val="2"/>
    </font>
    <font>
      <b/>
      <u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8"/>
      <name val="Arial CE"/>
      <charset val="238"/>
    </font>
    <font>
      <b/>
      <sz val="9"/>
      <color indexed="8"/>
      <name val="Arial"/>
      <family val="2"/>
      <charset val="238"/>
    </font>
    <font>
      <sz val="8"/>
      <color rgb="FF0070C0"/>
      <name val="Arial"/>
      <family val="2"/>
      <charset val="238"/>
    </font>
    <font>
      <i/>
      <sz val="8"/>
      <name val="Arial CE"/>
      <charset val="238"/>
    </font>
    <font>
      <sz val="9"/>
      <name val="Arial"/>
      <family val="2"/>
      <charset val="238"/>
    </font>
    <font>
      <sz val="8"/>
      <name val="Arial CE"/>
      <charset val="238"/>
    </font>
    <font>
      <sz val="8"/>
      <color indexed="8"/>
      <name val="Arial CE"/>
      <family val="2"/>
      <charset val="238"/>
    </font>
    <font>
      <sz val="8"/>
      <color indexed="8"/>
      <name val="Arial"/>
      <family val="2"/>
    </font>
    <font>
      <b/>
      <i/>
      <sz val="8"/>
      <name val="Arial"/>
      <family val="2"/>
      <charset val="238"/>
    </font>
    <font>
      <i/>
      <sz val="8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49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/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/>
    <xf numFmtId="0" fontId="6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wrapText="1"/>
    </xf>
    <xf numFmtId="0" fontId="7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right" vertical="center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right"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 applyProtection="1">
      <alignment horizontal="left" vertical="center"/>
    </xf>
    <xf numFmtId="3" fontId="2" fillId="0" borderId="2" xfId="0" applyNumberFormat="1" applyFont="1" applyFill="1" applyBorder="1" applyAlignment="1" applyProtection="1">
      <alignment horizontal="right"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1" fillId="0" borderId="8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 applyProtection="1">
      <alignment horizontal="left" vertical="center"/>
    </xf>
    <xf numFmtId="0" fontId="10" fillId="0" borderId="4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center" vertical="center"/>
    </xf>
    <xf numFmtId="0" fontId="9" fillId="0" borderId="3" xfId="0" applyFont="1" applyFill="1" applyBorder="1" applyAlignment="1" applyProtection="1">
      <alignment horizontal="left" vertical="center"/>
    </xf>
    <xf numFmtId="3" fontId="11" fillId="0" borderId="2" xfId="0" applyNumberFormat="1" applyFont="1" applyFill="1" applyBorder="1" applyAlignment="1" applyProtection="1">
      <alignment horizontal="right" vertical="center"/>
    </xf>
    <xf numFmtId="0" fontId="12" fillId="0" borderId="0" xfId="0" applyFo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 applyProtection="1">
      <alignment horizontal="left" vertical="center"/>
    </xf>
    <xf numFmtId="3" fontId="2" fillId="0" borderId="7" xfId="0" applyNumberFormat="1" applyFont="1" applyFill="1" applyBorder="1" applyAlignment="1" applyProtection="1">
      <alignment horizontal="right" vertical="center"/>
    </xf>
    <xf numFmtId="3" fontId="5" fillId="0" borderId="9" xfId="0" applyNumberFormat="1" applyFont="1" applyFill="1" applyBorder="1" applyAlignment="1" applyProtection="1">
      <alignment horizontal="right"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 applyProtection="1">
      <alignment horizontal="right" vertical="center"/>
    </xf>
    <xf numFmtId="0" fontId="3" fillId="0" borderId="0" xfId="0" applyFont="1" applyFill="1"/>
    <xf numFmtId="164" fontId="3" fillId="0" borderId="0" xfId="0" applyNumberFormat="1" applyFont="1"/>
    <xf numFmtId="0" fontId="13" fillId="0" borderId="2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center"/>
    </xf>
    <xf numFmtId="3" fontId="2" fillId="0" borderId="1" xfId="0" applyNumberFormat="1" applyFont="1" applyFill="1" applyBorder="1" applyAlignment="1" applyProtection="1">
      <alignment horizontal="right" vertical="center"/>
    </xf>
    <xf numFmtId="3" fontId="9" fillId="0" borderId="9" xfId="0" applyNumberFormat="1" applyFont="1" applyFill="1" applyBorder="1" applyAlignment="1" applyProtection="1">
      <alignment horizontal="right" vertical="center"/>
    </xf>
    <xf numFmtId="0" fontId="14" fillId="0" borderId="0" xfId="0" applyFont="1" applyFill="1" applyBorder="1" applyAlignment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3" fontId="11" fillId="0" borderId="1" xfId="0" applyNumberFormat="1" applyFont="1" applyFill="1" applyBorder="1" applyAlignment="1" applyProtection="1">
      <alignment horizontal="right" vertical="center"/>
    </xf>
    <xf numFmtId="3" fontId="5" fillId="0" borderId="1" xfId="0" applyNumberFormat="1" applyFont="1" applyFill="1" applyBorder="1" applyAlignment="1" applyProtection="1">
      <alignment horizontal="right" vertical="center"/>
    </xf>
    <xf numFmtId="0" fontId="11" fillId="0" borderId="0" xfId="0" applyFont="1" applyFill="1" applyBorder="1" applyAlignment="1">
      <alignment vertical="center"/>
    </xf>
    <xf numFmtId="0" fontId="15" fillId="0" borderId="0" xfId="0" applyFont="1"/>
    <xf numFmtId="0" fontId="16" fillId="0" borderId="2" xfId="0" applyFont="1" applyFill="1" applyBorder="1" applyAlignment="1">
      <alignment vertical="center"/>
    </xf>
    <xf numFmtId="0" fontId="5" fillId="0" borderId="5" xfId="0" applyFont="1" applyFill="1" applyBorder="1" applyAlignment="1" applyProtection="1">
      <alignment horizontal="left" vertical="center"/>
    </xf>
    <xf numFmtId="0" fontId="15" fillId="0" borderId="0" xfId="0" applyFont="1" applyFill="1"/>
    <xf numFmtId="0" fontId="1" fillId="0" borderId="3" xfId="0" applyFont="1" applyFill="1" applyBorder="1" applyAlignment="1">
      <alignment horizontal="left" vertical="center"/>
    </xf>
    <xf numFmtId="3" fontId="1" fillId="0" borderId="2" xfId="0" applyNumberFormat="1" applyFont="1" applyFill="1" applyBorder="1" applyAlignment="1">
      <alignment horizontal="right" vertical="center"/>
    </xf>
    <xf numFmtId="0" fontId="17" fillId="0" borderId="2" xfId="0" applyFont="1" applyFill="1" applyBorder="1" applyAlignment="1">
      <alignment vertical="center"/>
    </xf>
    <xf numFmtId="3" fontId="2" fillId="0" borderId="9" xfId="0" applyNumberFormat="1" applyFont="1" applyFill="1" applyBorder="1" applyAlignment="1" applyProtection="1">
      <alignment horizontal="right" vertical="center"/>
    </xf>
    <xf numFmtId="3" fontId="5" fillId="0" borderId="2" xfId="0" applyNumberFormat="1" applyFont="1" applyFill="1" applyBorder="1" applyAlignment="1">
      <alignment horizontal="right"/>
    </xf>
    <xf numFmtId="0" fontId="1" fillId="0" borderId="11" xfId="0" applyFont="1" applyFill="1" applyBorder="1" applyAlignment="1">
      <alignment vertical="center"/>
    </xf>
    <xf numFmtId="0" fontId="18" fillId="0" borderId="3" xfId="0" applyFont="1" applyFill="1" applyBorder="1" applyAlignment="1" applyProtection="1">
      <alignment horizontal="left" vertical="center"/>
    </xf>
    <xf numFmtId="3" fontId="5" fillId="0" borderId="8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9" xfId="0" applyFont="1" applyFill="1" applyBorder="1" applyAlignment="1" applyProtection="1">
      <alignment horizontal="left" vertical="center"/>
    </xf>
    <xf numFmtId="3" fontId="7" fillId="0" borderId="8" xfId="0" applyNumberFormat="1" applyFont="1" applyFill="1" applyBorder="1" applyAlignment="1" applyProtection="1">
      <alignment horizontal="right" vertical="center"/>
    </xf>
    <xf numFmtId="0" fontId="2" fillId="0" borderId="5" xfId="0" applyFont="1" applyFill="1" applyBorder="1" applyAlignment="1" applyProtection="1">
      <alignment horizontal="left" vertical="center"/>
    </xf>
    <xf numFmtId="3" fontId="1" fillId="0" borderId="0" xfId="0" applyNumberFormat="1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 applyProtection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5" fillId="0" borderId="2" xfId="0" applyFont="1" applyFill="1" applyBorder="1" applyAlignment="1"/>
    <xf numFmtId="0" fontId="5" fillId="0" borderId="3" xfId="0" applyFont="1" applyFill="1" applyBorder="1"/>
    <xf numFmtId="0" fontId="5" fillId="0" borderId="12" xfId="0" applyFont="1" applyFill="1" applyBorder="1" applyAlignment="1"/>
    <xf numFmtId="0" fontId="5" fillId="0" borderId="12" xfId="0" applyFont="1" applyFill="1" applyBorder="1" applyAlignment="1">
      <alignment horizontal="center"/>
    </xf>
    <xf numFmtId="0" fontId="1" fillId="0" borderId="4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3" fontId="11" fillId="0" borderId="3" xfId="0" applyNumberFormat="1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horizontal="left" vertical="center"/>
    </xf>
    <xf numFmtId="0" fontId="5" fillId="0" borderId="2" xfId="0" applyFont="1" applyFill="1" applyBorder="1" applyAlignment="1">
      <alignment horizontal="center"/>
    </xf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9" fillId="0" borderId="3" xfId="0" applyFont="1" applyFill="1" applyBorder="1"/>
    <xf numFmtId="3" fontId="9" fillId="0" borderId="2" xfId="0" applyNumberFormat="1" applyFont="1" applyFill="1" applyBorder="1" applyAlignment="1">
      <alignment horizontal="right"/>
    </xf>
    <xf numFmtId="3" fontId="16" fillId="0" borderId="0" xfId="0" applyNumberFormat="1" applyFont="1" applyFill="1" applyBorder="1" applyAlignment="1" applyProtection="1">
      <alignment vertical="center"/>
    </xf>
    <xf numFmtId="3" fontId="16" fillId="0" borderId="1" xfId="0" applyNumberFormat="1" applyFont="1" applyFill="1" applyBorder="1" applyAlignment="1" applyProtection="1">
      <alignment horizontal="right" vertical="center"/>
    </xf>
    <xf numFmtId="0" fontId="1" fillId="0" borderId="3" xfId="0" applyFont="1" applyFill="1" applyBorder="1" applyAlignment="1">
      <alignment vertical="center"/>
    </xf>
    <xf numFmtId="165" fontId="9" fillId="0" borderId="2" xfId="0" applyNumberFormat="1" applyFont="1" applyBorder="1"/>
    <xf numFmtId="3" fontId="9" fillId="0" borderId="1" xfId="0" applyNumberFormat="1" applyFont="1" applyFill="1" applyBorder="1" applyAlignment="1" applyProtection="1">
      <alignment horizontal="right" vertical="center"/>
    </xf>
    <xf numFmtId="0" fontId="19" fillId="0" borderId="0" xfId="0" applyFont="1" applyFill="1" applyBorder="1" applyAlignment="1" applyProtection="1">
      <alignment horizontal="left" vertical="center"/>
    </xf>
    <xf numFmtId="3" fontId="20" fillId="0" borderId="1" xfId="0" applyNumberFormat="1" applyFont="1" applyFill="1" applyBorder="1" applyAlignment="1" applyProtection="1">
      <alignment horizontal="right" vertical="center"/>
    </xf>
    <xf numFmtId="3" fontId="2" fillId="0" borderId="2" xfId="0" applyNumberFormat="1" applyFont="1" applyFill="1" applyBorder="1" applyAlignment="1">
      <alignment horizontal="right"/>
    </xf>
    <xf numFmtId="0" fontId="5" fillId="0" borderId="4" xfId="0" applyFont="1" applyFill="1" applyBorder="1" applyAlignment="1"/>
    <xf numFmtId="0" fontId="5" fillId="0" borderId="10" xfId="0" applyFont="1" applyFill="1" applyBorder="1" applyAlignment="1"/>
    <xf numFmtId="0" fontId="1" fillId="0" borderId="1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 applyProtection="1">
      <alignment horizontal="right" vertical="center"/>
    </xf>
    <xf numFmtId="0" fontId="20" fillId="0" borderId="0" xfId="0" applyFont="1" applyFill="1" applyBorder="1" applyAlignment="1" applyProtection="1">
      <alignment horizontal="left" vertical="center"/>
    </xf>
    <xf numFmtId="0" fontId="7" fillId="0" borderId="2" xfId="0" applyFont="1" applyFill="1" applyBorder="1" applyAlignment="1" applyProtection="1">
      <alignment horizontal="left" vertical="center"/>
    </xf>
    <xf numFmtId="3" fontId="9" fillId="0" borderId="2" xfId="0" applyNumberFormat="1" applyFont="1" applyBorder="1"/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</xf>
    <xf numFmtId="3" fontId="21" fillId="0" borderId="2" xfId="0" applyNumberFormat="1" applyFont="1" applyBorder="1"/>
    <xf numFmtId="0" fontId="9" fillId="0" borderId="2" xfId="0" applyFont="1" applyFill="1" applyBorder="1" applyAlignment="1" applyProtection="1">
      <alignment horizontal="left" vertical="center"/>
    </xf>
    <xf numFmtId="0" fontId="0" fillId="0" borderId="0" xfId="0" applyFill="1"/>
    <xf numFmtId="0" fontId="22" fillId="0" borderId="0" xfId="0" applyFont="1" applyFill="1"/>
    <xf numFmtId="0" fontId="3" fillId="0" borderId="0" xfId="0" applyFont="1" applyFill="1" applyBorder="1"/>
    <xf numFmtId="3" fontId="16" fillId="0" borderId="2" xfId="0" applyNumberFormat="1" applyFont="1" applyFill="1" applyBorder="1" applyAlignment="1" applyProtection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Fill="1" applyBorder="1"/>
    <xf numFmtId="0" fontId="5" fillId="0" borderId="2" xfId="0" applyNumberFormat="1" applyFont="1" applyFill="1" applyBorder="1"/>
    <xf numFmtId="0" fontId="5" fillId="0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 applyProtection="1">
      <alignment horizontal="left" vertical="center"/>
    </xf>
    <xf numFmtId="3" fontId="11" fillId="0" borderId="9" xfId="0" applyNumberFormat="1" applyFont="1" applyFill="1" applyBorder="1" applyAlignment="1" applyProtection="1">
      <alignment horizontal="right" vertical="center"/>
    </xf>
    <xf numFmtId="0" fontId="9" fillId="0" borderId="0" xfId="0" applyFont="1" applyFill="1" applyBorder="1"/>
    <xf numFmtId="3" fontId="5" fillId="0" borderId="1" xfId="0" applyNumberFormat="1" applyFont="1" applyFill="1" applyBorder="1" applyAlignment="1">
      <alignment horizontal="right"/>
    </xf>
    <xf numFmtId="0" fontId="3" fillId="0" borderId="0" xfId="0" applyFont="1" applyBorder="1"/>
    <xf numFmtId="3" fontId="2" fillId="0" borderId="8" xfId="0" applyNumberFormat="1" applyFont="1" applyFill="1" applyBorder="1" applyAlignment="1" applyProtection="1">
      <alignment horizontal="right" vertical="center"/>
    </xf>
    <xf numFmtId="3" fontId="2" fillId="0" borderId="6" xfId="0" applyNumberFormat="1" applyFont="1" applyFill="1" applyBorder="1" applyAlignment="1" applyProtection="1">
      <alignment horizontal="right" vertical="center"/>
    </xf>
    <xf numFmtId="0" fontId="17" fillId="0" borderId="2" xfId="0" applyFont="1" applyFill="1" applyBorder="1" applyAlignment="1">
      <alignment horizontal="center" vertical="center"/>
    </xf>
    <xf numFmtId="0" fontId="23" fillId="0" borderId="3" xfId="0" applyFont="1" applyFill="1" applyBorder="1" applyAlignment="1" applyProtection="1">
      <alignment horizontal="left" vertical="center"/>
    </xf>
    <xf numFmtId="0" fontId="17" fillId="0" borderId="4" xfId="0" applyFont="1" applyFill="1" applyBorder="1" applyAlignment="1">
      <alignment vertical="center"/>
    </xf>
    <xf numFmtId="0" fontId="17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3" fontId="16" fillId="0" borderId="1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4" fillId="0" borderId="0" xfId="0" applyFont="1"/>
    <xf numFmtId="0" fontId="1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/>
    </xf>
    <xf numFmtId="0" fontId="9" fillId="0" borderId="2" xfId="0" applyFont="1" applyFill="1" applyBorder="1" applyAlignment="1" applyProtection="1">
      <alignment vertical="center"/>
    </xf>
    <xf numFmtId="0" fontId="2" fillId="0" borderId="14" xfId="0" applyFont="1" applyFill="1" applyBorder="1" applyAlignment="1" applyProtection="1">
      <alignment horizontal="left" vertical="center"/>
    </xf>
    <xf numFmtId="0" fontId="2" fillId="0" borderId="14" xfId="0" applyFon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left" vertical="center"/>
    </xf>
    <xf numFmtId="3" fontId="2" fillId="0" borderId="2" xfId="0" applyNumberFormat="1" applyFont="1" applyFill="1" applyBorder="1" applyAlignment="1" applyProtection="1">
      <alignment vertical="center"/>
    </xf>
    <xf numFmtId="3" fontId="9" fillId="0" borderId="2" xfId="0" applyNumberFormat="1" applyFont="1" applyFill="1" applyBorder="1" applyAlignment="1" applyProtection="1">
      <alignment vertical="center"/>
    </xf>
    <xf numFmtId="3" fontId="2" fillId="0" borderId="14" xfId="0" applyNumberFormat="1" applyFont="1" applyFill="1" applyBorder="1" applyAlignment="1" applyProtection="1">
      <alignment vertical="center"/>
    </xf>
    <xf numFmtId="3" fontId="3" fillId="0" borderId="0" xfId="0" applyNumberFormat="1" applyFont="1"/>
    <xf numFmtId="3" fontId="2" fillId="0" borderId="4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>
      <alignment vertical="center"/>
    </xf>
    <xf numFmtId="0" fontId="25" fillId="0" borderId="0" xfId="0" applyFont="1" applyFill="1" applyBorder="1" applyAlignment="1">
      <alignment vertical="center"/>
    </xf>
    <xf numFmtId="0" fontId="5" fillId="0" borderId="2" xfId="0" applyFont="1" applyFill="1" applyBorder="1" applyAlignment="1" applyProtection="1">
      <alignment horizontal="left" vertical="center"/>
    </xf>
    <xf numFmtId="3" fontId="5" fillId="0" borderId="2" xfId="0" applyNumberFormat="1" applyFont="1" applyFill="1" applyBorder="1" applyAlignment="1" applyProtection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9"/>
  <sheetViews>
    <sheetView tabSelected="1" topLeftCell="A5" workbookViewId="0">
      <selection activeCell="J29" sqref="J29"/>
    </sheetView>
  </sheetViews>
  <sheetFormatPr defaultRowHeight="15" x14ac:dyDescent="0.25"/>
  <cols>
    <col min="1" max="1" width="7.42578125" customWidth="1"/>
    <col min="2" max="2" width="6.5703125" customWidth="1"/>
    <col min="3" max="3" width="5.7109375" customWidth="1"/>
    <col min="4" max="4" width="8.140625" customWidth="1"/>
    <col min="5" max="5" width="16.42578125" customWidth="1"/>
    <col min="6" max="6" width="70.28515625" customWidth="1"/>
    <col min="7" max="7" width="13" customWidth="1"/>
    <col min="257" max="257" width="7.42578125" customWidth="1"/>
    <col min="258" max="258" width="6.5703125" customWidth="1"/>
    <col min="259" max="259" width="5.7109375" customWidth="1"/>
    <col min="260" max="260" width="8.140625" customWidth="1"/>
    <col min="261" max="261" width="16.42578125" customWidth="1"/>
    <col min="262" max="262" width="70.28515625" customWidth="1"/>
    <col min="263" max="263" width="13" customWidth="1"/>
    <col min="513" max="513" width="7.42578125" customWidth="1"/>
    <col min="514" max="514" width="6.5703125" customWidth="1"/>
    <col min="515" max="515" width="5.7109375" customWidth="1"/>
    <col min="516" max="516" width="8.140625" customWidth="1"/>
    <col min="517" max="517" width="16.42578125" customWidth="1"/>
    <col min="518" max="518" width="70.28515625" customWidth="1"/>
    <col min="519" max="519" width="13" customWidth="1"/>
    <col min="769" max="769" width="7.42578125" customWidth="1"/>
    <col min="770" max="770" width="6.5703125" customWidth="1"/>
    <col min="771" max="771" width="5.7109375" customWidth="1"/>
    <col min="772" max="772" width="8.140625" customWidth="1"/>
    <col min="773" max="773" width="16.42578125" customWidth="1"/>
    <col min="774" max="774" width="70.28515625" customWidth="1"/>
    <col min="775" max="775" width="13" customWidth="1"/>
    <col min="1025" max="1025" width="7.42578125" customWidth="1"/>
    <col min="1026" max="1026" width="6.5703125" customWidth="1"/>
    <col min="1027" max="1027" width="5.7109375" customWidth="1"/>
    <col min="1028" max="1028" width="8.140625" customWidth="1"/>
    <col min="1029" max="1029" width="16.42578125" customWidth="1"/>
    <col min="1030" max="1030" width="70.28515625" customWidth="1"/>
    <col min="1031" max="1031" width="13" customWidth="1"/>
    <col min="1281" max="1281" width="7.42578125" customWidth="1"/>
    <col min="1282" max="1282" width="6.5703125" customWidth="1"/>
    <col min="1283" max="1283" width="5.7109375" customWidth="1"/>
    <col min="1284" max="1284" width="8.140625" customWidth="1"/>
    <col min="1285" max="1285" width="16.42578125" customWidth="1"/>
    <col min="1286" max="1286" width="70.28515625" customWidth="1"/>
    <col min="1287" max="1287" width="13" customWidth="1"/>
    <col min="1537" max="1537" width="7.42578125" customWidth="1"/>
    <col min="1538" max="1538" width="6.5703125" customWidth="1"/>
    <col min="1539" max="1539" width="5.7109375" customWidth="1"/>
    <col min="1540" max="1540" width="8.140625" customWidth="1"/>
    <col min="1541" max="1541" width="16.42578125" customWidth="1"/>
    <col min="1542" max="1542" width="70.28515625" customWidth="1"/>
    <col min="1543" max="1543" width="13" customWidth="1"/>
    <col min="1793" max="1793" width="7.42578125" customWidth="1"/>
    <col min="1794" max="1794" width="6.5703125" customWidth="1"/>
    <col min="1795" max="1795" width="5.7109375" customWidth="1"/>
    <col min="1796" max="1796" width="8.140625" customWidth="1"/>
    <col min="1797" max="1797" width="16.42578125" customWidth="1"/>
    <col min="1798" max="1798" width="70.28515625" customWidth="1"/>
    <col min="1799" max="1799" width="13" customWidth="1"/>
    <col min="2049" max="2049" width="7.42578125" customWidth="1"/>
    <col min="2050" max="2050" width="6.5703125" customWidth="1"/>
    <col min="2051" max="2051" width="5.7109375" customWidth="1"/>
    <col min="2052" max="2052" width="8.140625" customWidth="1"/>
    <col min="2053" max="2053" width="16.42578125" customWidth="1"/>
    <col min="2054" max="2054" width="70.28515625" customWidth="1"/>
    <col min="2055" max="2055" width="13" customWidth="1"/>
    <col min="2305" max="2305" width="7.42578125" customWidth="1"/>
    <col min="2306" max="2306" width="6.5703125" customWidth="1"/>
    <col min="2307" max="2307" width="5.7109375" customWidth="1"/>
    <col min="2308" max="2308" width="8.140625" customWidth="1"/>
    <col min="2309" max="2309" width="16.42578125" customWidth="1"/>
    <col min="2310" max="2310" width="70.28515625" customWidth="1"/>
    <col min="2311" max="2311" width="13" customWidth="1"/>
    <col min="2561" max="2561" width="7.42578125" customWidth="1"/>
    <col min="2562" max="2562" width="6.5703125" customWidth="1"/>
    <col min="2563" max="2563" width="5.7109375" customWidth="1"/>
    <col min="2564" max="2564" width="8.140625" customWidth="1"/>
    <col min="2565" max="2565" width="16.42578125" customWidth="1"/>
    <col min="2566" max="2566" width="70.28515625" customWidth="1"/>
    <col min="2567" max="2567" width="13" customWidth="1"/>
    <col min="2817" max="2817" width="7.42578125" customWidth="1"/>
    <col min="2818" max="2818" width="6.5703125" customWidth="1"/>
    <col min="2819" max="2819" width="5.7109375" customWidth="1"/>
    <col min="2820" max="2820" width="8.140625" customWidth="1"/>
    <col min="2821" max="2821" width="16.42578125" customWidth="1"/>
    <col min="2822" max="2822" width="70.28515625" customWidth="1"/>
    <col min="2823" max="2823" width="13" customWidth="1"/>
    <col min="3073" max="3073" width="7.42578125" customWidth="1"/>
    <col min="3074" max="3074" width="6.5703125" customWidth="1"/>
    <col min="3075" max="3075" width="5.7109375" customWidth="1"/>
    <col min="3076" max="3076" width="8.140625" customWidth="1"/>
    <col min="3077" max="3077" width="16.42578125" customWidth="1"/>
    <col min="3078" max="3078" width="70.28515625" customWidth="1"/>
    <col min="3079" max="3079" width="13" customWidth="1"/>
    <col min="3329" max="3329" width="7.42578125" customWidth="1"/>
    <col min="3330" max="3330" width="6.5703125" customWidth="1"/>
    <col min="3331" max="3331" width="5.7109375" customWidth="1"/>
    <col min="3332" max="3332" width="8.140625" customWidth="1"/>
    <col min="3333" max="3333" width="16.42578125" customWidth="1"/>
    <col min="3334" max="3334" width="70.28515625" customWidth="1"/>
    <col min="3335" max="3335" width="13" customWidth="1"/>
    <col min="3585" max="3585" width="7.42578125" customWidth="1"/>
    <col min="3586" max="3586" width="6.5703125" customWidth="1"/>
    <col min="3587" max="3587" width="5.7109375" customWidth="1"/>
    <col min="3588" max="3588" width="8.140625" customWidth="1"/>
    <col min="3589" max="3589" width="16.42578125" customWidth="1"/>
    <col min="3590" max="3590" width="70.28515625" customWidth="1"/>
    <col min="3591" max="3591" width="13" customWidth="1"/>
    <col min="3841" max="3841" width="7.42578125" customWidth="1"/>
    <col min="3842" max="3842" width="6.5703125" customWidth="1"/>
    <col min="3843" max="3843" width="5.7109375" customWidth="1"/>
    <col min="3844" max="3844" width="8.140625" customWidth="1"/>
    <col min="3845" max="3845" width="16.42578125" customWidth="1"/>
    <col min="3846" max="3846" width="70.28515625" customWidth="1"/>
    <col min="3847" max="3847" width="13" customWidth="1"/>
    <col min="4097" max="4097" width="7.42578125" customWidth="1"/>
    <col min="4098" max="4098" width="6.5703125" customWidth="1"/>
    <col min="4099" max="4099" width="5.7109375" customWidth="1"/>
    <col min="4100" max="4100" width="8.140625" customWidth="1"/>
    <col min="4101" max="4101" width="16.42578125" customWidth="1"/>
    <col min="4102" max="4102" width="70.28515625" customWidth="1"/>
    <col min="4103" max="4103" width="13" customWidth="1"/>
    <col min="4353" max="4353" width="7.42578125" customWidth="1"/>
    <col min="4354" max="4354" width="6.5703125" customWidth="1"/>
    <col min="4355" max="4355" width="5.7109375" customWidth="1"/>
    <col min="4356" max="4356" width="8.140625" customWidth="1"/>
    <col min="4357" max="4357" width="16.42578125" customWidth="1"/>
    <col min="4358" max="4358" width="70.28515625" customWidth="1"/>
    <col min="4359" max="4359" width="13" customWidth="1"/>
    <col min="4609" max="4609" width="7.42578125" customWidth="1"/>
    <col min="4610" max="4610" width="6.5703125" customWidth="1"/>
    <col min="4611" max="4611" width="5.7109375" customWidth="1"/>
    <col min="4612" max="4612" width="8.140625" customWidth="1"/>
    <col min="4613" max="4613" width="16.42578125" customWidth="1"/>
    <col min="4614" max="4614" width="70.28515625" customWidth="1"/>
    <col min="4615" max="4615" width="13" customWidth="1"/>
    <col min="4865" max="4865" width="7.42578125" customWidth="1"/>
    <col min="4866" max="4866" width="6.5703125" customWidth="1"/>
    <col min="4867" max="4867" width="5.7109375" customWidth="1"/>
    <col min="4868" max="4868" width="8.140625" customWidth="1"/>
    <col min="4869" max="4869" width="16.42578125" customWidth="1"/>
    <col min="4870" max="4870" width="70.28515625" customWidth="1"/>
    <col min="4871" max="4871" width="13" customWidth="1"/>
    <col min="5121" max="5121" width="7.42578125" customWidth="1"/>
    <col min="5122" max="5122" width="6.5703125" customWidth="1"/>
    <col min="5123" max="5123" width="5.7109375" customWidth="1"/>
    <col min="5124" max="5124" width="8.140625" customWidth="1"/>
    <col min="5125" max="5125" width="16.42578125" customWidth="1"/>
    <col min="5126" max="5126" width="70.28515625" customWidth="1"/>
    <col min="5127" max="5127" width="13" customWidth="1"/>
    <col min="5377" max="5377" width="7.42578125" customWidth="1"/>
    <col min="5378" max="5378" width="6.5703125" customWidth="1"/>
    <col min="5379" max="5379" width="5.7109375" customWidth="1"/>
    <col min="5380" max="5380" width="8.140625" customWidth="1"/>
    <col min="5381" max="5381" width="16.42578125" customWidth="1"/>
    <col min="5382" max="5382" width="70.28515625" customWidth="1"/>
    <col min="5383" max="5383" width="13" customWidth="1"/>
    <col min="5633" max="5633" width="7.42578125" customWidth="1"/>
    <col min="5634" max="5634" width="6.5703125" customWidth="1"/>
    <col min="5635" max="5635" width="5.7109375" customWidth="1"/>
    <col min="5636" max="5636" width="8.140625" customWidth="1"/>
    <col min="5637" max="5637" width="16.42578125" customWidth="1"/>
    <col min="5638" max="5638" width="70.28515625" customWidth="1"/>
    <col min="5639" max="5639" width="13" customWidth="1"/>
    <col min="5889" max="5889" width="7.42578125" customWidth="1"/>
    <col min="5890" max="5890" width="6.5703125" customWidth="1"/>
    <col min="5891" max="5891" width="5.7109375" customWidth="1"/>
    <col min="5892" max="5892" width="8.140625" customWidth="1"/>
    <col min="5893" max="5893" width="16.42578125" customWidth="1"/>
    <col min="5894" max="5894" width="70.28515625" customWidth="1"/>
    <col min="5895" max="5895" width="13" customWidth="1"/>
    <col min="6145" max="6145" width="7.42578125" customWidth="1"/>
    <col min="6146" max="6146" width="6.5703125" customWidth="1"/>
    <col min="6147" max="6147" width="5.7109375" customWidth="1"/>
    <col min="6148" max="6148" width="8.140625" customWidth="1"/>
    <col min="6149" max="6149" width="16.42578125" customWidth="1"/>
    <col min="6150" max="6150" width="70.28515625" customWidth="1"/>
    <col min="6151" max="6151" width="13" customWidth="1"/>
    <col min="6401" max="6401" width="7.42578125" customWidth="1"/>
    <col min="6402" max="6402" width="6.5703125" customWidth="1"/>
    <col min="6403" max="6403" width="5.7109375" customWidth="1"/>
    <col min="6404" max="6404" width="8.140625" customWidth="1"/>
    <col min="6405" max="6405" width="16.42578125" customWidth="1"/>
    <col min="6406" max="6406" width="70.28515625" customWidth="1"/>
    <col min="6407" max="6407" width="13" customWidth="1"/>
    <col min="6657" max="6657" width="7.42578125" customWidth="1"/>
    <col min="6658" max="6658" width="6.5703125" customWidth="1"/>
    <col min="6659" max="6659" width="5.7109375" customWidth="1"/>
    <col min="6660" max="6660" width="8.140625" customWidth="1"/>
    <col min="6661" max="6661" width="16.42578125" customWidth="1"/>
    <col min="6662" max="6662" width="70.28515625" customWidth="1"/>
    <col min="6663" max="6663" width="13" customWidth="1"/>
    <col min="6913" max="6913" width="7.42578125" customWidth="1"/>
    <col min="6914" max="6914" width="6.5703125" customWidth="1"/>
    <col min="6915" max="6915" width="5.7109375" customWidth="1"/>
    <col min="6916" max="6916" width="8.140625" customWidth="1"/>
    <col min="6917" max="6917" width="16.42578125" customWidth="1"/>
    <col min="6918" max="6918" width="70.28515625" customWidth="1"/>
    <col min="6919" max="6919" width="13" customWidth="1"/>
    <col min="7169" max="7169" width="7.42578125" customWidth="1"/>
    <col min="7170" max="7170" width="6.5703125" customWidth="1"/>
    <col min="7171" max="7171" width="5.7109375" customWidth="1"/>
    <col min="7172" max="7172" width="8.140625" customWidth="1"/>
    <col min="7173" max="7173" width="16.42578125" customWidth="1"/>
    <col min="7174" max="7174" width="70.28515625" customWidth="1"/>
    <col min="7175" max="7175" width="13" customWidth="1"/>
    <col min="7425" max="7425" width="7.42578125" customWidth="1"/>
    <col min="7426" max="7426" width="6.5703125" customWidth="1"/>
    <col min="7427" max="7427" width="5.7109375" customWidth="1"/>
    <col min="7428" max="7428" width="8.140625" customWidth="1"/>
    <col min="7429" max="7429" width="16.42578125" customWidth="1"/>
    <col min="7430" max="7430" width="70.28515625" customWidth="1"/>
    <col min="7431" max="7431" width="13" customWidth="1"/>
    <col min="7681" max="7681" width="7.42578125" customWidth="1"/>
    <col min="7682" max="7682" width="6.5703125" customWidth="1"/>
    <col min="7683" max="7683" width="5.7109375" customWidth="1"/>
    <col min="7684" max="7684" width="8.140625" customWidth="1"/>
    <col min="7685" max="7685" width="16.42578125" customWidth="1"/>
    <col min="7686" max="7686" width="70.28515625" customWidth="1"/>
    <col min="7687" max="7687" width="13" customWidth="1"/>
    <col min="7937" max="7937" width="7.42578125" customWidth="1"/>
    <col min="7938" max="7938" width="6.5703125" customWidth="1"/>
    <col min="7939" max="7939" width="5.7109375" customWidth="1"/>
    <col min="7940" max="7940" width="8.140625" customWidth="1"/>
    <col min="7941" max="7941" width="16.42578125" customWidth="1"/>
    <col min="7942" max="7942" width="70.28515625" customWidth="1"/>
    <col min="7943" max="7943" width="13" customWidth="1"/>
    <col min="8193" max="8193" width="7.42578125" customWidth="1"/>
    <col min="8194" max="8194" width="6.5703125" customWidth="1"/>
    <col min="8195" max="8195" width="5.7109375" customWidth="1"/>
    <col min="8196" max="8196" width="8.140625" customWidth="1"/>
    <col min="8197" max="8197" width="16.42578125" customWidth="1"/>
    <col min="8198" max="8198" width="70.28515625" customWidth="1"/>
    <col min="8199" max="8199" width="13" customWidth="1"/>
    <col min="8449" max="8449" width="7.42578125" customWidth="1"/>
    <col min="8450" max="8450" width="6.5703125" customWidth="1"/>
    <col min="8451" max="8451" width="5.7109375" customWidth="1"/>
    <col min="8452" max="8452" width="8.140625" customWidth="1"/>
    <col min="8453" max="8453" width="16.42578125" customWidth="1"/>
    <col min="8454" max="8454" width="70.28515625" customWidth="1"/>
    <col min="8455" max="8455" width="13" customWidth="1"/>
    <col min="8705" max="8705" width="7.42578125" customWidth="1"/>
    <col min="8706" max="8706" width="6.5703125" customWidth="1"/>
    <col min="8707" max="8707" width="5.7109375" customWidth="1"/>
    <col min="8708" max="8708" width="8.140625" customWidth="1"/>
    <col min="8709" max="8709" width="16.42578125" customWidth="1"/>
    <col min="8710" max="8710" width="70.28515625" customWidth="1"/>
    <col min="8711" max="8711" width="13" customWidth="1"/>
    <col min="8961" max="8961" width="7.42578125" customWidth="1"/>
    <col min="8962" max="8962" width="6.5703125" customWidth="1"/>
    <col min="8963" max="8963" width="5.7109375" customWidth="1"/>
    <col min="8964" max="8964" width="8.140625" customWidth="1"/>
    <col min="8965" max="8965" width="16.42578125" customWidth="1"/>
    <col min="8966" max="8966" width="70.28515625" customWidth="1"/>
    <col min="8967" max="8967" width="13" customWidth="1"/>
    <col min="9217" max="9217" width="7.42578125" customWidth="1"/>
    <col min="9218" max="9218" width="6.5703125" customWidth="1"/>
    <col min="9219" max="9219" width="5.7109375" customWidth="1"/>
    <col min="9220" max="9220" width="8.140625" customWidth="1"/>
    <col min="9221" max="9221" width="16.42578125" customWidth="1"/>
    <col min="9222" max="9222" width="70.28515625" customWidth="1"/>
    <col min="9223" max="9223" width="13" customWidth="1"/>
    <col min="9473" max="9473" width="7.42578125" customWidth="1"/>
    <col min="9474" max="9474" width="6.5703125" customWidth="1"/>
    <col min="9475" max="9475" width="5.7109375" customWidth="1"/>
    <col min="9476" max="9476" width="8.140625" customWidth="1"/>
    <col min="9477" max="9477" width="16.42578125" customWidth="1"/>
    <col min="9478" max="9478" width="70.28515625" customWidth="1"/>
    <col min="9479" max="9479" width="13" customWidth="1"/>
    <col min="9729" max="9729" width="7.42578125" customWidth="1"/>
    <col min="9730" max="9730" width="6.5703125" customWidth="1"/>
    <col min="9731" max="9731" width="5.7109375" customWidth="1"/>
    <col min="9732" max="9732" width="8.140625" customWidth="1"/>
    <col min="9733" max="9733" width="16.42578125" customWidth="1"/>
    <col min="9734" max="9734" width="70.28515625" customWidth="1"/>
    <col min="9735" max="9735" width="13" customWidth="1"/>
    <col min="9985" max="9985" width="7.42578125" customWidth="1"/>
    <col min="9986" max="9986" width="6.5703125" customWidth="1"/>
    <col min="9987" max="9987" width="5.7109375" customWidth="1"/>
    <col min="9988" max="9988" width="8.140625" customWidth="1"/>
    <col min="9989" max="9989" width="16.42578125" customWidth="1"/>
    <col min="9990" max="9990" width="70.28515625" customWidth="1"/>
    <col min="9991" max="9991" width="13" customWidth="1"/>
    <col min="10241" max="10241" width="7.42578125" customWidth="1"/>
    <col min="10242" max="10242" width="6.5703125" customWidth="1"/>
    <col min="10243" max="10243" width="5.7109375" customWidth="1"/>
    <col min="10244" max="10244" width="8.140625" customWidth="1"/>
    <col min="10245" max="10245" width="16.42578125" customWidth="1"/>
    <col min="10246" max="10246" width="70.28515625" customWidth="1"/>
    <col min="10247" max="10247" width="13" customWidth="1"/>
    <col min="10497" max="10497" width="7.42578125" customWidth="1"/>
    <col min="10498" max="10498" width="6.5703125" customWidth="1"/>
    <col min="10499" max="10499" width="5.7109375" customWidth="1"/>
    <col min="10500" max="10500" width="8.140625" customWidth="1"/>
    <col min="10501" max="10501" width="16.42578125" customWidth="1"/>
    <col min="10502" max="10502" width="70.28515625" customWidth="1"/>
    <col min="10503" max="10503" width="13" customWidth="1"/>
    <col min="10753" max="10753" width="7.42578125" customWidth="1"/>
    <col min="10754" max="10754" width="6.5703125" customWidth="1"/>
    <col min="10755" max="10755" width="5.7109375" customWidth="1"/>
    <col min="10756" max="10756" width="8.140625" customWidth="1"/>
    <col min="10757" max="10757" width="16.42578125" customWidth="1"/>
    <col min="10758" max="10758" width="70.28515625" customWidth="1"/>
    <col min="10759" max="10759" width="13" customWidth="1"/>
    <col min="11009" max="11009" width="7.42578125" customWidth="1"/>
    <col min="11010" max="11010" width="6.5703125" customWidth="1"/>
    <col min="11011" max="11011" width="5.7109375" customWidth="1"/>
    <col min="11012" max="11012" width="8.140625" customWidth="1"/>
    <col min="11013" max="11013" width="16.42578125" customWidth="1"/>
    <col min="11014" max="11014" width="70.28515625" customWidth="1"/>
    <col min="11015" max="11015" width="13" customWidth="1"/>
    <col min="11265" max="11265" width="7.42578125" customWidth="1"/>
    <col min="11266" max="11266" width="6.5703125" customWidth="1"/>
    <col min="11267" max="11267" width="5.7109375" customWidth="1"/>
    <col min="11268" max="11268" width="8.140625" customWidth="1"/>
    <col min="11269" max="11269" width="16.42578125" customWidth="1"/>
    <col min="11270" max="11270" width="70.28515625" customWidth="1"/>
    <col min="11271" max="11271" width="13" customWidth="1"/>
    <col min="11521" max="11521" width="7.42578125" customWidth="1"/>
    <col min="11522" max="11522" width="6.5703125" customWidth="1"/>
    <col min="11523" max="11523" width="5.7109375" customWidth="1"/>
    <col min="11524" max="11524" width="8.140625" customWidth="1"/>
    <col min="11525" max="11525" width="16.42578125" customWidth="1"/>
    <col min="11526" max="11526" width="70.28515625" customWidth="1"/>
    <col min="11527" max="11527" width="13" customWidth="1"/>
    <col min="11777" max="11777" width="7.42578125" customWidth="1"/>
    <col min="11778" max="11778" width="6.5703125" customWidth="1"/>
    <col min="11779" max="11779" width="5.7109375" customWidth="1"/>
    <col min="11780" max="11780" width="8.140625" customWidth="1"/>
    <col min="11781" max="11781" width="16.42578125" customWidth="1"/>
    <col min="11782" max="11782" width="70.28515625" customWidth="1"/>
    <col min="11783" max="11783" width="13" customWidth="1"/>
    <col min="12033" max="12033" width="7.42578125" customWidth="1"/>
    <col min="12034" max="12034" width="6.5703125" customWidth="1"/>
    <col min="12035" max="12035" width="5.7109375" customWidth="1"/>
    <col min="12036" max="12036" width="8.140625" customWidth="1"/>
    <col min="12037" max="12037" width="16.42578125" customWidth="1"/>
    <col min="12038" max="12038" width="70.28515625" customWidth="1"/>
    <col min="12039" max="12039" width="13" customWidth="1"/>
    <col min="12289" max="12289" width="7.42578125" customWidth="1"/>
    <col min="12290" max="12290" width="6.5703125" customWidth="1"/>
    <col min="12291" max="12291" width="5.7109375" customWidth="1"/>
    <col min="12292" max="12292" width="8.140625" customWidth="1"/>
    <col min="12293" max="12293" width="16.42578125" customWidth="1"/>
    <col min="12294" max="12294" width="70.28515625" customWidth="1"/>
    <col min="12295" max="12295" width="13" customWidth="1"/>
    <col min="12545" max="12545" width="7.42578125" customWidth="1"/>
    <col min="12546" max="12546" width="6.5703125" customWidth="1"/>
    <col min="12547" max="12547" width="5.7109375" customWidth="1"/>
    <col min="12548" max="12548" width="8.140625" customWidth="1"/>
    <col min="12549" max="12549" width="16.42578125" customWidth="1"/>
    <col min="12550" max="12550" width="70.28515625" customWidth="1"/>
    <col min="12551" max="12551" width="13" customWidth="1"/>
    <col min="12801" max="12801" width="7.42578125" customWidth="1"/>
    <col min="12802" max="12802" width="6.5703125" customWidth="1"/>
    <col min="12803" max="12803" width="5.7109375" customWidth="1"/>
    <col min="12804" max="12804" width="8.140625" customWidth="1"/>
    <col min="12805" max="12805" width="16.42578125" customWidth="1"/>
    <col min="12806" max="12806" width="70.28515625" customWidth="1"/>
    <col min="12807" max="12807" width="13" customWidth="1"/>
    <col min="13057" max="13057" width="7.42578125" customWidth="1"/>
    <col min="13058" max="13058" width="6.5703125" customWidth="1"/>
    <col min="13059" max="13059" width="5.7109375" customWidth="1"/>
    <col min="13060" max="13060" width="8.140625" customWidth="1"/>
    <col min="13061" max="13061" width="16.42578125" customWidth="1"/>
    <col min="13062" max="13062" width="70.28515625" customWidth="1"/>
    <col min="13063" max="13063" width="13" customWidth="1"/>
    <col min="13313" max="13313" width="7.42578125" customWidth="1"/>
    <col min="13314" max="13314" width="6.5703125" customWidth="1"/>
    <col min="13315" max="13315" width="5.7109375" customWidth="1"/>
    <col min="13316" max="13316" width="8.140625" customWidth="1"/>
    <col min="13317" max="13317" width="16.42578125" customWidth="1"/>
    <col min="13318" max="13318" width="70.28515625" customWidth="1"/>
    <col min="13319" max="13319" width="13" customWidth="1"/>
    <col min="13569" max="13569" width="7.42578125" customWidth="1"/>
    <col min="13570" max="13570" width="6.5703125" customWidth="1"/>
    <col min="13571" max="13571" width="5.7109375" customWidth="1"/>
    <col min="13572" max="13572" width="8.140625" customWidth="1"/>
    <col min="13573" max="13573" width="16.42578125" customWidth="1"/>
    <col min="13574" max="13574" width="70.28515625" customWidth="1"/>
    <col min="13575" max="13575" width="13" customWidth="1"/>
    <col min="13825" max="13825" width="7.42578125" customWidth="1"/>
    <col min="13826" max="13826" width="6.5703125" customWidth="1"/>
    <col min="13827" max="13827" width="5.7109375" customWidth="1"/>
    <col min="13828" max="13828" width="8.140625" customWidth="1"/>
    <col min="13829" max="13829" width="16.42578125" customWidth="1"/>
    <col min="13830" max="13830" width="70.28515625" customWidth="1"/>
    <col min="13831" max="13831" width="13" customWidth="1"/>
    <col min="14081" max="14081" width="7.42578125" customWidth="1"/>
    <col min="14082" max="14082" width="6.5703125" customWidth="1"/>
    <col min="14083" max="14083" width="5.7109375" customWidth="1"/>
    <col min="14084" max="14084" width="8.140625" customWidth="1"/>
    <col min="14085" max="14085" width="16.42578125" customWidth="1"/>
    <col min="14086" max="14086" width="70.28515625" customWidth="1"/>
    <col min="14087" max="14087" width="13" customWidth="1"/>
    <col min="14337" max="14337" width="7.42578125" customWidth="1"/>
    <col min="14338" max="14338" width="6.5703125" customWidth="1"/>
    <col min="14339" max="14339" width="5.7109375" customWidth="1"/>
    <col min="14340" max="14340" width="8.140625" customWidth="1"/>
    <col min="14341" max="14341" width="16.42578125" customWidth="1"/>
    <col min="14342" max="14342" width="70.28515625" customWidth="1"/>
    <col min="14343" max="14343" width="13" customWidth="1"/>
    <col min="14593" max="14593" width="7.42578125" customWidth="1"/>
    <col min="14594" max="14594" width="6.5703125" customWidth="1"/>
    <col min="14595" max="14595" width="5.7109375" customWidth="1"/>
    <col min="14596" max="14596" width="8.140625" customWidth="1"/>
    <col min="14597" max="14597" width="16.42578125" customWidth="1"/>
    <col min="14598" max="14598" width="70.28515625" customWidth="1"/>
    <col min="14599" max="14599" width="13" customWidth="1"/>
    <col min="14849" max="14849" width="7.42578125" customWidth="1"/>
    <col min="14850" max="14850" width="6.5703125" customWidth="1"/>
    <col min="14851" max="14851" width="5.7109375" customWidth="1"/>
    <col min="14852" max="14852" width="8.140625" customWidth="1"/>
    <col min="14853" max="14853" width="16.42578125" customWidth="1"/>
    <col min="14854" max="14854" width="70.28515625" customWidth="1"/>
    <col min="14855" max="14855" width="13" customWidth="1"/>
    <col min="15105" max="15105" width="7.42578125" customWidth="1"/>
    <col min="15106" max="15106" width="6.5703125" customWidth="1"/>
    <col min="15107" max="15107" width="5.7109375" customWidth="1"/>
    <col min="15108" max="15108" width="8.140625" customWidth="1"/>
    <col min="15109" max="15109" width="16.42578125" customWidth="1"/>
    <col min="15110" max="15110" width="70.28515625" customWidth="1"/>
    <col min="15111" max="15111" width="13" customWidth="1"/>
    <col min="15361" max="15361" width="7.42578125" customWidth="1"/>
    <col min="15362" max="15362" width="6.5703125" customWidth="1"/>
    <col min="15363" max="15363" width="5.7109375" customWidth="1"/>
    <col min="15364" max="15364" width="8.140625" customWidth="1"/>
    <col min="15365" max="15365" width="16.42578125" customWidth="1"/>
    <col min="15366" max="15366" width="70.28515625" customWidth="1"/>
    <col min="15367" max="15367" width="13" customWidth="1"/>
    <col min="15617" max="15617" width="7.42578125" customWidth="1"/>
    <col min="15618" max="15618" width="6.5703125" customWidth="1"/>
    <col min="15619" max="15619" width="5.7109375" customWidth="1"/>
    <col min="15620" max="15620" width="8.140625" customWidth="1"/>
    <col min="15621" max="15621" width="16.42578125" customWidth="1"/>
    <col min="15622" max="15622" width="70.28515625" customWidth="1"/>
    <col min="15623" max="15623" width="13" customWidth="1"/>
    <col min="15873" max="15873" width="7.42578125" customWidth="1"/>
    <col min="15874" max="15874" width="6.5703125" customWidth="1"/>
    <col min="15875" max="15875" width="5.7109375" customWidth="1"/>
    <col min="15876" max="15876" width="8.140625" customWidth="1"/>
    <col min="15877" max="15877" width="16.42578125" customWidth="1"/>
    <col min="15878" max="15878" width="70.28515625" customWidth="1"/>
    <col min="15879" max="15879" width="13" customWidth="1"/>
    <col min="16129" max="16129" width="7.42578125" customWidth="1"/>
    <col min="16130" max="16130" width="6.5703125" customWidth="1"/>
    <col min="16131" max="16131" width="5.7109375" customWidth="1"/>
    <col min="16132" max="16132" width="8.140625" customWidth="1"/>
    <col min="16133" max="16133" width="16.42578125" customWidth="1"/>
    <col min="16134" max="16134" width="70.28515625" customWidth="1"/>
    <col min="16135" max="16135" width="13" customWidth="1"/>
  </cols>
  <sheetData>
    <row r="1" spans="1:7" s="5" customFormat="1" ht="12" x14ac:dyDescent="0.2">
      <c r="A1" s="1"/>
      <c r="B1" s="1"/>
      <c r="C1" s="1"/>
      <c r="D1" s="1"/>
      <c r="E1" s="2"/>
      <c r="F1" s="3"/>
      <c r="G1" s="4"/>
    </row>
    <row r="2" spans="1:7" s="9" customFormat="1" ht="57" customHeight="1" x14ac:dyDescent="0.2">
      <c r="A2" s="6" t="s">
        <v>0</v>
      </c>
      <c r="B2" s="6"/>
      <c r="C2" s="6"/>
      <c r="D2" s="6"/>
      <c r="E2" s="6"/>
      <c r="F2" s="7"/>
      <c r="G2" s="8" t="s">
        <v>1</v>
      </c>
    </row>
    <row r="3" spans="1:7" s="9" customFormat="1" ht="24.75" customHeight="1" x14ac:dyDescent="0.2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2" t="s">
        <v>8</v>
      </c>
    </row>
    <row r="4" spans="1:7" s="9" customFormat="1" ht="12" customHeight="1" x14ac:dyDescent="0.2">
      <c r="A4" s="13"/>
      <c r="B4" s="13"/>
      <c r="C4" s="13"/>
      <c r="D4" s="13"/>
      <c r="E4" s="14"/>
      <c r="F4" s="15" t="s">
        <v>9</v>
      </c>
      <c r="G4" s="16"/>
    </row>
    <row r="5" spans="1:7" s="9" customFormat="1" ht="12" customHeight="1" x14ac:dyDescent="0.2">
      <c r="A5" s="17"/>
      <c r="B5" s="17"/>
      <c r="C5" s="17"/>
      <c r="D5" s="17"/>
      <c r="E5" s="18"/>
      <c r="F5" s="19" t="s">
        <v>10</v>
      </c>
      <c r="G5" s="20"/>
    </row>
    <row r="6" spans="1:7" s="9" customFormat="1" ht="12" customHeight="1" x14ac:dyDescent="0.2">
      <c r="A6" s="21"/>
      <c r="B6" s="21">
        <v>1111</v>
      </c>
      <c r="C6" s="21"/>
      <c r="D6" s="21"/>
      <c r="E6" s="22"/>
      <c r="F6" s="23" t="s">
        <v>11</v>
      </c>
      <c r="G6" s="24">
        <v>27200</v>
      </c>
    </row>
    <row r="7" spans="1:7" s="9" customFormat="1" ht="12" customHeight="1" x14ac:dyDescent="0.2">
      <c r="A7" s="21"/>
      <c r="B7" s="21">
        <v>1112</v>
      </c>
      <c r="C7" s="21"/>
      <c r="D7" s="21"/>
      <c r="E7" s="22"/>
      <c r="F7" s="23" t="s">
        <v>12</v>
      </c>
      <c r="G7" s="24">
        <v>1500</v>
      </c>
    </row>
    <row r="8" spans="1:7" s="9" customFormat="1" ht="12" customHeight="1" x14ac:dyDescent="0.2">
      <c r="A8" s="21"/>
      <c r="B8" s="21">
        <v>1113</v>
      </c>
      <c r="C8" s="21"/>
      <c r="D8" s="21"/>
      <c r="E8" s="22"/>
      <c r="F8" s="23" t="s">
        <v>13</v>
      </c>
      <c r="G8" s="24">
        <v>2600</v>
      </c>
    </row>
    <row r="9" spans="1:7" s="9" customFormat="1" ht="12" customHeight="1" x14ac:dyDescent="0.2">
      <c r="A9" s="21"/>
      <c r="B9" s="21">
        <v>1121</v>
      </c>
      <c r="C9" s="21"/>
      <c r="D9" s="21"/>
      <c r="E9" s="22"/>
      <c r="F9" s="23" t="s">
        <v>14</v>
      </c>
      <c r="G9" s="24">
        <v>26450</v>
      </c>
    </row>
    <row r="10" spans="1:7" s="9" customFormat="1" ht="12" customHeight="1" x14ac:dyDescent="0.2">
      <c r="A10" s="21"/>
      <c r="B10" s="21">
        <v>1122</v>
      </c>
      <c r="C10" s="21"/>
      <c r="D10" s="21"/>
      <c r="E10" s="22"/>
      <c r="F10" s="23" t="s">
        <v>15</v>
      </c>
      <c r="G10" s="24">
        <v>1400</v>
      </c>
    </row>
    <row r="11" spans="1:7" s="9" customFormat="1" ht="12" customHeight="1" x14ac:dyDescent="0.2">
      <c r="A11" s="21"/>
      <c r="B11" s="21">
        <v>1211</v>
      </c>
      <c r="C11" s="21"/>
      <c r="D11" s="21"/>
      <c r="E11" s="22"/>
      <c r="F11" s="23" t="s">
        <v>16</v>
      </c>
      <c r="G11" s="24">
        <v>56270</v>
      </c>
    </row>
    <row r="12" spans="1:7" s="9" customFormat="1" ht="12" customHeight="1" x14ac:dyDescent="0.2">
      <c r="A12" s="21"/>
      <c r="B12" s="21">
        <v>1334</v>
      </c>
      <c r="C12" s="21"/>
      <c r="D12" s="21"/>
      <c r="E12" s="22"/>
      <c r="F12" s="23" t="s">
        <v>17</v>
      </c>
      <c r="G12" s="24">
        <v>1</v>
      </c>
    </row>
    <row r="13" spans="1:7" s="9" customFormat="1" ht="12" customHeight="1" x14ac:dyDescent="0.2">
      <c r="A13" s="21"/>
      <c r="B13" s="21">
        <v>1335</v>
      </c>
      <c r="C13" s="21"/>
      <c r="D13" s="21"/>
      <c r="E13" s="22"/>
      <c r="F13" s="23" t="s">
        <v>18</v>
      </c>
      <c r="G13" s="24">
        <v>5</v>
      </c>
    </row>
    <row r="14" spans="1:7" s="9" customFormat="1" ht="12" customHeight="1" x14ac:dyDescent="0.2">
      <c r="A14" s="21"/>
      <c r="B14" s="21">
        <v>1340</v>
      </c>
      <c r="C14" s="21">
        <v>70</v>
      </c>
      <c r="D14" s="21"/>
      <c r="E14" s="22"/>
      <c r="F14" s="23" t="s">
        <v>19</v>
      </c>
      <c r="G14" s="24">
        <v>7290</v>
      </c>
    </row>
    <row r="15" spans="1:7" s="9" customFormat="1" ht="12" customHeight="1" x14ac:dyDescent="0.2">
      <c r="A15" s="21"/>
      <c r="B15" s="21">
        <v>1340</v>
      </c>
      <c r="C15" s="21">
        <v>71</v>
      </c>
      <c r="D15" s="21"/>
      <c r="E15" s="22"/>
      <c r="F15" s="23" t="s">
        <v>20</v>
      </c>
      <c r="G15" s="24">
        <v>140</v>
      </c>
    </row>
    <row r="16" spans="1:7" s="9" customFormat="1" ht="12" customHeight="1" x14ac:dyDescent="0.2">
      <c r="A16" s="21"/>
      <c r="B16" s="21">
        <v>1341</v>
      </c>
      <c r="C16" s="21"/>
      <c r="D16" s="21"/>
      <c r="E16" s="22"/>
      <c r="F16" s="23" t="s">
        <v>21</v>
      </c>
      <c r="G16" s="24">
        <v>230</v>
      </c>
    </row>
    <row r="17" spans="1:7" s="9" customFormat="1" ht="12" customHeight="1" x14ac:dyDescent="0.2">
      <c r="A17" s="21"/>
      <c r="B17" s="21">
        <v>1343</v>
      </c>
      <c r="C17" s="21"/>
      <c r="D17" s="21"/>
      <c r="E17" s="22"/>
      <c r="F17" s="23" t="s">
        <v>22</v>
      </c>
      <c r="G17" s="24">
        <v>400</v>
      </c>
    </row>
    <row r="18" spans="1:7" s="9" customFormat="1" ht="12" customHeight="1" x14ac:dyDescent="0.2">
      <c r="A18" s="21"/>
      <c r="B18" s="21">
        <v>1343</v>
      </c>
      <c r="C18" s="21">
        <v>331</v>
      </c>
      <c r="D18" s="21"/>
      <c r="E18" s="22"/>
      <c r="F18" s="23" t="s">
        <v>23</v>
      </c>
      <c r="G18" s="24">
        <v>10</v>
      </c>
    </row>
    <row r="19" spans="1:7" s="9" customFormat="1" ht="12" customHeight="1" x14ac:dyDescent="0.2">
      <c r="A19" s="21"/>
      <c r="B19" s="21">
        <v>1345</v>
      </c>
      <c r="C19" s="21"/>
      <c r="D19" s="21"/>
      <c r="E19" s="22"/>
      <c r="F19" s="23" t="s">
        <v>24</v>
      </c>
      <c r="G19" s="24">
        <v>150</v>
      </c>
    </row>
    <row r="20" spans="1:7" s="9" customFormat="1" ht="12" customHeight="1" x14ac:dyDescent="0.2">
      <c r="A20" s="21"/>
      <c r="B20" s="21">
        <v>1351</v>
      </c>
      <c r="C20" s="21">
        <v>60</v>
      </c>
      <c r="D20" s="21"/>
      <c r="E20" s="22"/>
      <c r="F20" s="23" t="s">
        <v>25</v>
      </c>
      <c r="G20" s="24">
        <v>420</v>
      </c>
    </row>
    <row r="21" spans="1:7" s="9" customFormat="1" ht="12" customHeight="1" x14ac:dyDescent="0.2">
      <c r="A21" s="21"/>
      <c r="B21" s="21">
        <v>1353</v>
      </c>
      <c r="C21" s="21">
        <v>1004</v>
      </c>
      <c r="D21" s="21"/>
      <c r="E21" s="22"/>
      <c r="F21" s="23" t="s">
        <v>26</v>
      </c>
      <c r="G21" s="24">
        <v>470</v>
      </c>
    </row>
    <row r="22" spans="1:7" s="9" customFormat="1" ht="12" customHeight="1" x14ac:dyDescent="0.2">
      <c r="A22" s="21"/>
      <c r="B22" s="25">
        <v>1355</v>
      </c>
      <c r="C22" s="25">
        <v>60</v>
      </c>
      <c r="D22" s="25"/>
      <c r="E22" s="26"/>
      <c r="F22" s="27" t="s">
        <v>27</v>
      </c>
      <c r="G22" s="24">
        <v>7100</v>
      </c>
    </row>
    <row r="23" spans="1:7" s="9" customFormat="1" ht="12" customHeight="1" x14ac:dyDescent="0.2">
      <c r="A23" s="21"/>
      <c r="B23" s="21">
        <v>1361</v>
      </c>
      <c r="C23" s="21">
        <v>1</v>
      </c>
      <c r="D23" s="21"/>
      <c r="E23" s="22"/>
      <c r="F23" s="28" t="s">
        <v>28</v>
      </c>
      <c r="G23" s="24">
        <v>3</v>
      </c>
    </row>
    <row r="24" spans="1:7" s="9" customFormat="1" ht="12" customHeight="1" x14ac:dyDescent="0.2">
      <c r="A24" s="21"/>
      <c r="B24" s="29">
        <v>1361</v>
      </c>
      <c r="C24" s="29">
        <v>60</v>
      </c>
      <c r="D24" s="29"/>
      <c r="E24" s="30"/>
      <c r="F24" s="31" t="s">
        <v>29</v>
      </c>
      <c r="G24" s="24">
        <v>20</v>
      </c>
    </row>
    <row r="25" spans="1:7" s="9" customFormat="1" ht="12" customHeight="1" x14ac:dyDescent="0.2">
      <c r="A25" s="21"/>
      <c r="B25" s="21">
        <v>1361</v>
      </c>
      <c r="C25" s="21">
        <v>110</v>
      </c>
      <c r="D25" s="21"/>
      <c r="E25" s="22"/>
      <c r="F25" s="23" t="s">
        <v>30</v>
      </c>
      <c r="G25" s="24">
        <v>3</v>
      </c>
    </row>
    <row r="26" spans="1:7" s="9" customFormat="1" ht="12" customHeight="1" x14ac:dyDescent="0.2">
      <c r="A26" s="21"/>
      <c r="B26" s="21">
        <v>1361</v>
      </c>
      <c r="C26" s="21">
        <v>120</v>
      </c>
      <c r="D26" s="21"/>
      <c r="E26" s="22"/>
      <c r="F26" s="23" t="s">
        <v>31</v>
      </c>
      <c r="G26" s="24">
        <v>3</v>
      </c>
    </row>
    <row r="27" spans="1:7" s="9" customFormat="1" ht="12" customHeight="1" x14ac:dyDescent="0.2">
      <c r="A27" s="21"/>
      <c r="B27" s="21">
        <v>1361</v>
      </c>
      <c r="C27" s="21">
        <v>130</v>
      </c>
      <c r="D27" s="21"/>
      <c r="E27" s="22"/>
      <c r="F27" s="23" t="s">
        <v>32</v>
      </c>
      <c r="G27" s="24">
        <v>3</v>
      </c>
    </row>
    <row r="28" spans="1:7" s="9" customFormat="1" ht="12" customHeight="1" x14ac:dyDescent="0.2">
      <c r="A28" s="21"/>
      <c r="B28" s="21">
        <v>1361</v>
      </c>
      <c r="C28" s="21">
        <v>140</v>
      </c>
      <c r="D28" s="21"/>
      <c r="E28" s="22"/>
      <c r="F28" s="23" t="s">
        <v>33</v>
      </c>
      <c r="G28" s="24">
        <v>3</v>
      </c>
    </row>
    <row r="29" spans="1:7" s="9" customFormat="1" ht="12" customHeight="1" x14ac:dyDescent="0.2">
      <c r="A29" s="21"/>
      <c r="B29" s="21">
        <v>1361</v>
      </c>
      <c r="C29" s="21">
        <v>150</v>
      </c>
      <c r="D29" s="21"/>
      <c r="E29" s="22"/>
      <c r="F29" s="23" t="s">
        <v>34</v>
      </c>
      <c r="G29" s="24">
        <v>5</v>
      </c>
    </row>
    <row r="30" spans="1:7" s="9" customFormat="1" ht="12" customHeight="1" x14ac:dyDescent="0.2">
      <c r="A30" s="21"/>
      <c r="B30" s="21">
        <v>1361</v>
      </c>
      <c r="C30" s="21">
        <v>155</v>
      </c>
      <c r="D30" s="21"/>
      <c r="E30" s="22"/>
      <c r="F30" s="23" t="s">
        <v>35</v>
      </c>
      <c r="G30" s="24">
        <v>40</v>
      </c>
    </row>
    <row r="31" spans="1:7" s="9" customFormat="1" ht="12" customHeight="1" x14ac:dyDescent="0.2">
      <c r="A31" s="21"/>
      <c r="B31" s="21">
        <v>1361</v>
      </c>
      <c r="C31" s="21">
        <v>160</v>
      </c>
      <c r="D31" s="21"/>
      <c r="E31" s="22"/>
      <c r="F31" s="23" t="s">
        <v>36</v>
      </c>
      <c r="G31" s="24">
        <v>1</v>
      </c>
    </row>
    <row r="32" spans="1:7" s="9" customFormat="1" ht="12" customHeight="1" x14ac:dyDescent="0.2">
      <c r="A32" s="21"/>
      <c r="B32" s="21">
        <v>1361</v>
      </c>
      <c r="C32" s="21">
        <v>199</v>
      </c>
      <c r="D32" s="21"/>
      <c r="E32" s="22"/>
      <c r="F32" s="23" t="s">
        <v>37</v>
      </c>
      <c r="G32" s="24">
        <v>1</v>
      </c>
    </row>
    <row r="33" spans="1:7" s="9" customFormat="1" ht="12" customHeight="1" x14ac:dyDescent="0.2">
      <c r="A33" s="21"/>
      <c r="B33" s="21">
        <v>1361</v>
      </c>
      <c r="C33" s="21">
        <v>200</v>
      </c>
      <c r="D33" s="21"/>
      <c r="E33" s="22"/>
      <c r="F33" s="23" t="s">
        <v>38</v>
      </c>
      <c r="G33" s="24">
        <v>90</v>
      </c>
    </row>
    <row r="34" spans="1:7" s="9" customFormat="1" ht="12" customHeight="1" x14ac:dyDescent="0.2">
      <c r="A34" s="21"/>
      <c r="B34" s="21">
        <v>1361</v>
      </c>
      <c r="C34" s="21">
        <v>214</v>
      </c>
      <c r="D34" s="21"/>
      <c r="E34" s="22"/>
      <c r="F34" s="23" t="s">
        <v>39</v>
      </c>
      <c r="G34" s="24">
        <v>800</v>
      </c>
    </row>
    <row r="35" spans="1:7" s="9" customFormat="1" ht="12" customHeight="1" x14ac:dyDescent="0.2">
      <c r="A35" s="21"/>
      <c r="B35" s="21">
        <v>1361</v>
      </c>
      <c r="C35" s="21">
        <v>299</v>
      </c>
      <c r="D35" s="21"/>
      <c r="E35" s="22"/>
      <c r="F35" s="23" t="s">
        <v>40</v>
      </c>
      <c r="G35" s="24">
        <v>35</v>
      </c>
    </row>
    <row r="36" spans="1:7" s="9" customFormat="1" ht="12" customHeight="1" x14ac:dyDescent="0.2">
      <c r="A36" s="21"/>
      <c r="B36" s="21">
        <v>1361</v>
      </c>
      <c r="C36" s="21">
        <v>400</v>
      </c>
      <c r="D36" s="21"/>
      <c r="E36" s="22"/>
      <c r="F36" s="23" t="s">
        <v>41</v>
      </c>
      <c r="G36" s="24">
        <f>600-50</f>
        <v>550</v>
      </c>
    </row>
    <row r="37" spans="1:7" s="9" customFormat="1" ht="12" customHeight="1" x14ac:dyDescent="0.2">
      <c r="A37" s="21"/>
      <c r="B37" s="21">
        <v>1361</v>
      </c>
      <c r="C37" s="21">
        <v>511</v>
      </c>
      <c r="D37" s="21"/>
      <c r="E37" s="22"/>
      <c r="F37" s="23" t="s">
        <v>42</v>
      </c>
      <c r="G37" s="24">
        <v>0</v>
      </c>
    </row>
    <row r="38" spans="1:7" s="9" customFormat="1" ht="12" customHeight="1" x14ac:dyDescent="0.2">
      <c r="A38" s="21"/>
      <c r="B38" s="21">
        <v>1361</v>
      </c>
      <c r="C38" s="21">
        <v>599</v>
      </c>
      <c r="D38" s="21"/>
      <c r="E38" s="22"/>
      <c r="F38" s="23" t="s">
        <v>43</v>
      </c>
      <c r="G38" s="24">
        <v>3</v>
      </c>
    </row>
    <row r="39" spans="1:7" s="9" customFormat="1" ht="12" customHeight="1" x14ac:dyDescent="0.2">
      <c r="A39" s="21"/>
      <c r="B39" s="21">
        <v>1361</v>
      </c>
      <c r="C39" s="21">
        <v>604</v>
      </c>
      <c r="D39" s="21"/>
      <c r="E39" s="22"/>
      <c r="F39" s="23" t="s">
        <v>44</v>
      </c>
      <c r="G39" s="24">
        <v>280</v>
      </c>
    </row>
    <row r="40" spans="1:7" s="9" customFormat="1" ht="12" customHeight="1" x14ac:dyDescent="0.2">
      <c r="A40" s="21"/>
      <c r="B40" s="21">
        <v>1361</v>
      </c>
      <c r="C40" s="21">
        <v>699</v>
      </c>
      <c r="D40" s="21"/>
      <c r="E40" s="22"/>
      <c r="F40" s="23" t="s">
        <v>45</v>
      </c>
      <c r="G40" s="24">
        <v>340</v>
      </c>
    </row>
    <row r="41" spans="1:7" s="9" customFormat="1" ht="12" customHeight="1" x14ac:dyDescent="0.2">
      <c r="A41" s="21"/>
      <c r="B41" s="21">
        <v>1361</v>
      </c>
      <c r="C41" s="21">
        <v>700</v>
      </c>
      <c r="D41" s="21"/>
      <c r="E41" s="22"/>
      <c r="F41" s="23" t="s">
        <v>46</v>
      </c>
      <c r="G41" s="24">
        <v>300</v>
      </c>
    </row>
    <row r="42" spans="1:7" s="9" customFormat="1" ht="12" customHeight="1" x14ac:dyDescent="0.2">
      <c r="A42" s="21"/>
      <c r="B42" s="21">
        <v>1361</v>
      </c>
      <c r="C42" s="21">
        <v>899</v>
      </c>
      <c r="D42" s="21"/>
      <c r="E42" s="22"/>
      <c r="F42" s="23" t="s">
        <v>47</v>
      </c>
      <c r="G42" s="24">
        <v>1</v>
      </c>
    </row>
    <row r="43" spans="1:7" s="9" customFormat="1" ht="12" customHeight="1" x14ac:dyDescent="0.2">
      <c r="A43" s="21"/>
      <c r="B43" s="21">
        <v>1361</v>
      </c>
      <c r="C43" s="21">
        <v>1000</v>
      </c>
      <c r="D43" s="21"/>
      <c r="E43" s="22"/>
      <c r="F43" s="23" t="s">
        <v>48</v>
      </c>
      <c r="G43" s="24">
        <v>2757</v>
      </c>
    </row>
    <row r="44" spans="1:7" s="9" customFormat="1" ht="12" customHeight="1" x14ac:dyDescent="0.2">
      <c r="A44" s="21"/>
      <c r="B44" s="21">
        <v>1361</v>
      </c>
      <c r="C44" s="21">
        <v>1005</v>
      </c>
      <c r="D44" s="21"/>
      <c r="E44" s="22"/>
      <c r="F44" s="23" t="s">
        <v>49</v>
      </c>
      <c r="G44" s="24">
        <v>35</v>
      </c>
    </row>
    <row r="45" spans="1:7" s="9" customFormat="1" ht="12" customHeight="1" x14ac:dyDescent="0.2">
      <c r="A45" s="21"/>
      <c r="B45" s="21">
        <v>1361</v>
      </c>
      <c r="C45" s="21">
        <v>1006</v>
      </c>
      <c r="D45" s="21"/>
      <c r="E45" s="22"/>
      <c r="F45" s="23" t="s">
        <v>50</v>
      </c>
      <c r="G45" s="24">
        <v>20</v>
      </c>
    </row>
    <row r="46" spans="1:7" s="9" customFormat="1" ht="12" customHeight="1" x14ac:dyDescent="0.2">
      <c r="A46" s="21"/>
      <c r="B46" s="21">
        <v>1361</v>
      </c>
      <c r="C46" s="21">
        <v>1008</v>
      </c>
      <c r="D46" s="21"/>
      <c r="E46" s="22"/>
      <c r="F46" s="23" t="s">
        <v>51</v>
      </c>
      <c r="G46" s="24">
        <v>1</v>
      </c>
    </row>
    <row r="47" spans="1:7" s="9" customFormat="1" ht="12" customHeight="1" x14ac:dyDescent="0.2">
      <c r="A47" s="21"/>
      <c r="B47" s="21">
        <v>1361</v>
      </c>
      <c r="C47" s="21">
        <v>1011</v>
      </c>
      <c r="D47" s="21"/>
      <c r="E47" s="22"/>
      <c r="F47" s="23" t="s">
        <v>52</v>
      </c>
      <c r="G47" s="24">
        <v>60</v>
      </c>
    </row>
    <row r="48" spans="1:7" s="9" customFormat="1" ht="12" customHeight="1" x14ac:dyDescent="0.2">
      <c r="A48" s="21"/>
      <c r="B48" s="21">
        <v>1361</v>
      </c>
      <c r="C48" s="21">
        <v>1099</v>
      </c>
      <c r="D48" s="21"/>
      <c r="E48" s="22"/>
      <c r="F48" s="23" t="s">
        <v>53</v>
      </c>
      <c r="G48" s="24">
        <v>1</v>
      </c>
    </row>
    <row r="49" spans="1:7" s="9" customFormat="1" ht="12" customHeight="1" x14ac:dyDescent="0.2">
      <c r="A49" s="21"/>
      <c r="B49" s="21">
        <v>1511</v>
      </c>
      <c r="C49" s="21"/>
      <c r="D49" s="21"/>
      <c r="E49" s="22"/>
      <c r="F49" s="23" t="s">
        <v>54</v>
      </c>
      <c r="G49" s="24">
        <v>15500</v>
      </c>
    </row>
    <row r="50" spans="1:7" s="36" customFormat="1" ht="12" customHeight="1" x14ac:dyDescent="0.2">
      <c r="A50" s="32"/>
      <c r="B50" s="32"/>
      <c r="C50" s="32"/>
      <c r="D50" s="32"/>
      <c r="E50" s="33"/>
      <c r="F50" s="34" t="s">
        <v>55</v>
      </c>
      <c r="G50" s="35">
        <f>SUM(G6:G49)</f>
        <v>152491</v>
      </c>
    </row>
    <row r="51" spans="1:7" s="9" customFormat="1" ht="12" customHeight="1" x14ac:dyDescent="0.2">
      <c r="A51" s="37"/>
      <c r="B51" s="37"/>
      <c r="C51" s="37"/>
      <c r="D51" s="37"/>
      <c r="E51" s="38"/>
      <c r="F51" s="39"/>
      <c r="G51" s="40"/>
    </row>
    <row r="52" spans="1:7" s="9" customFormat="1" ht="12" customHeight="1" x14ac:dyDescent="0.2">
      <c r="A52" s="17"/>
      <c r="B52" s="17"/>
      <c r="C52" s="17"/>
      <c r="D52" s="17"/>
      <c r="E52" s="18"/>
      <c r="F52" s="19" t="s">
        <v>56</v>
      </c>
      <c r="G52" s="41"/>
    </row>
    <row r="53" spans="1:7" s="9" customFormat="1" ht="12" customHeight="1" x14ac:dyDescent="0.2">
      <c r="A53" s="42">
        <v>1039</v>
      </c>
      <c r="B53" s="42">
        <v>2212</v>
      </c>
      <c r="C53" s="42">
        <v>150</v>
      </c>
      <c r="D53" s="42"/>
      <c r="E53" s="43"/>
      <c r="F53" s="28" t="s">
        <v>57</v>
      </c>
      <c r="G53" s="44">
        <v>3</v>
      </c>
    </row>
    <row r="54" spans="1:7" s="9" customFormat="1" ht="12" customHeight="1" x14ac:dyDescent="0.2">
      <c r="A54" s="42">
        <v>1039</v>
      </c>
      <c r="B54" s="42">
        <v>2324</v>
      </c>
      <c r="C54" s="42">
        <v>150</v>
      </c>
      <c r="D54" s="42"/>
      <c r="E54" s="43"/>
      <c r="F54" s="28" t="s">
        <v>58</v>
      </c>
      <c r="G54" s="44">
        <v>4</v>
      </c>
    </row>
    <row r="55" spans="1:7" s="45" customFormat="1" ht="12" customHeight="1" x14ac:dyDescent="0.2">
      <c r="A55" s="42">
        <v>1070</v>
      </c>
      <c r="B55" s="42">
        <v>2212</v>
      </c>
      <c r="C55" s="42">
        <v>155</v>
      </c>
      <c r="D55" s="42"/>
      <c r="E55" s="43"/>
      <c r="F55" s="28" t="s">
        <v>59</v>
      </c>
      <c r="G55" s="44">
        <v>1</v>
      </c>
    </row>
    <row r="56" spans="1:7" s="9" customFormat="1" ht="12" customHeight="1" x14ac:dyDescent="0.2">
      <c r="A56" s="42">
        <v>2169</v>
      </c>
      <c r="B56" s="42">
        <v>2112</v>
      </c>
      <c r="C56" s="42">
        <v>400</v>
      </c>
      <c r="D56" s="42"/>
      <c r="E56" s="43"/>
      <c r="F56" s="28" t="s">
        <v>60</v>
      </c>
      <c r="G56" s="44">
        <v>2</v>
      </c>
    </row>
    <row r="57" spans="1:7" s="9" customFormat="1" ht="12" customHeight="1" x14ac:dyDescent="0.2">
      <c r="A57" s="42">
        <v>2169</v>
      </c>
      <c r="B57" s="42">
        <v>2212</v>
      </c>
      <c r="C57" s="42">
        <v>400</v>
      </c>
      <c r="D57" s="42"/>
      <c r="E57" s="43"/>
      <c r="F57" s="28" t="s">
        <v>61</v>
      </c>
      <c r="G57" s="44">
        <v>20</v>
      </c>
    </row>
    <row r="58" spans="1:7" s="9" customFormat="1" ht="12" customHeight="1" x14ac:dyDescent="0.2">
      <c r="A58" s="42">
        <v>2169</v>
      </c>
      <c r="B58" s="42">
        <v>2212</v>
      </c>
      <c r="C58" s="42">
        <v>700</v>
      </c>
      <c r="D58" s="42"/>
      <c r="E58" s="43"/>
      <c r="F58" s="28" t="s">
        <v>62</v>
      </c>
      <c r="G58" s="44">
        <v>35</v>
      </c>
    </row>
    <row r="59" spans="1:7" s="9" customFormat="1" ht="12" customHeight="1" x14ac:dyDescent="0.2">
      <c r="A59" s="42">
        <v>2169</v>
      </c>
      <c r="B59" s="42">
        <v>2324</v>
      </c>
      <c r="C59" s="42">
        <v>400</v>
      </c>
      <c r="D59" s="42"/>
      <c r="E59" s="43"/>
      <c r="F59" s="28" t="s">
        <v>63</v>
      </c>
      <c r="G59" s="44">
        <v>10</v>
      </c>
    </row>
    <row r="60" spans="1:7" s="9" customFormat="1" ht="12" customHeight="1" x14ac:dyDescent="0.2">
      <c r="A60" s="42">
        <v>2169</v>
      </c>
      <c r="B60" s="42">
        <v>2324</v>
      </c>
      <c r="C60" s="42">
        <v>700</v>
      </c>
      <c r="D60" s="42"/>
      <c r="E60" s="43"/>
      <c r="F60" s="28" t="s">
        <v>64</v>
      </c>
      <c r="G60" s="44">
        <v>3</v>
      </c>
    </row>
    <row r="61" spans="1:7" s="9" customFormat="1" ht="12" customHeight="1" x14ac:dyDescent="0.2">
      <c r="A61" s="42">
        <v>2299</v>
      </c>
      <c r="B61" s="42">
        <v>2212</v>
      </c>
      <c r="C61" s="42">
        <v>1009</v>
      </c>
      <c r="D61" s="42"/>
      <c r="E61" s="43"/>
      <c r="F61" s="28" t="s">
        <v>65</v>
      </c>
      <c r="G61" s="44">
        <v>850</v>
      </c>
    </row>
    <row r="62" spans="1:7" s="9" customFormat="1" ht="12" customHeight="1" x14ac:dyDescent="0.2">
      <c r="A62" s="42">
        <v>2299</v>
      </c>
      <c r="B62" s="42">
        <v>2324</v>
      </c>
      <c r="C62" s="42">
        <v>1009</v>
      </c>
      <c r="D62" s="42"/>
      <c r="E62" s="43"/>
      <c r="F62" s="28" t="s">
        <v>66</v>
      </c>
      <c r="G62" s="44">
        <v>80</v>
      </c>
    </row>
    <row r="63" spans="1:7" s="9" customFormat="1" ht="12" customHeight="1" x14ac:dyDescent="0.2">
      <c r="A63" s="42">
        <v>2299</v>
      </c>
      <c r="B63" s="42">
        <v>2324</v>
      </c>
      <c r="C63" s="42">
        <v>1010</v>
      </c>
      <c r="D63" s="42"/>
      <c r="E63" s="43"/>
      <c r="F63" s="28" t="s">
        <v>67</v>
      </c>
      <c r="G63" s="44">
        <v>30</v>
      </c>
    </row>
    <row r="64" spans="1:7" s="9" customFormat="1" ht="12" customHeight="1" x14ac:dyDescent="0.2">
      <c r="A64" s="42">
        <v>2369</v>
      </c>
      <c r="B64" s="42">
        <v>2212</v>
      </c>
      <c r="C64" s="42">
        <v>110</v>
      </c>
      <c r="D64" s="42"/>
      <c r="E64" s="43"/>
      <c r="F64" s="28" t="s">
        <v>68</v>
      </c>
      <c r="G64" s="44">
        <v>1</v>
      </c>
    </row>
    <row r="65" spans="1:7" s="9" customFormat="1" ht="12" customHeight="1" x14ac:dyDescent="0.2">
      <c r="A65" s="42">
        <v>3111</v>
      </c>
      <c r="B65" s="42">
        <v>2122</v>
      </c>
      <c r="C65" s="42">
        <v>901</v>
      </c>
      <c r="D65" s="42"/>
      <c r="E65" s="43"/>
      <c r="F65" s="28" t="s">
        <v>69</v>
      </c>
      <c r="G65" s="44">
        <v>17</v>
      </c>
    </row>
    <row r="66" spans="1:7" s="9" customFormat="1" ht="12" customHeight="1" x14ac:dyDescent="0.2">
      <c r="A66" s="42">
        <v>3111</v>
      </c>
      <c r="B66" s="42">
        <v>2122</v>
      </c>
      <c r="C66" s="42">
        <v>902</v>
      </c>
      <c r="D66" s="42"/>
      <c r="E66" s="43"/>
      <c r="F66" s="28" t="s">
        <v>70</v>
      </c>
      <c r="G66" s="44">
        <v>92</v>
      </c>
    </row>
    <row r="67" spans="1:7" s="9" customFormat="1" ht="12" customHeight="1" x14ac:dyDescent="0.2">
      <c r="A67" s="42">
        <v>3111</v>
      </c>
      <c r="B67" s="42">
        <v>2122</v>
      </c>
      <c r="C67" s="42">
        <v>903</v>
      </c>
      <c r="D67" s="42"/>
      <c r="E67" s="43"/>
      <c r="F67" s="28" t="s">
        <v>71</v>
      </c>
      <c r="G67" s="44">
        <v>59</v>
      </c>
    </row>
    <row r="68" spans="1:7" s="9" customFormat="1" ht="12" customHeight="1" x14ac:dyDescent="0.2">
      <c r="A68" s="42">
        <v>3111</v>
      </c>
      <c r="B68" s="42">
        <v>2122</v>
      </c>
      <c r="C68" s="42">
        <v>904</v>
      </c>
      <c r="D68" s="42"/>
      <c r="E68" s="43"/>
      <c r="F68" s="28" t="s">
        <v>72</v>
      </c>
      <c r="G68" s="44">
        <v>136</v>
      </c>
    </row>
    <row r="69" spans="1:7" s="9" customFormat="1" ht="12" customHeight="1" x14ac:dyDescent="0.2">
      <c r="A69" s="42">
        <v>3111</v>
      </c>
      <c r="B69" s="42">
        <v>2122</v>
      </c>
      <c r="C69" s="42">
        <v>905</v>
      </c>
      <c r="D69" s="42"/>
      <c r="E69" s="43"/>
      <c r="F69" s="28" t="s">
        <v>73</v>
      </c>
      <c r="G69" s="44">
        <v>9</v>
      </c>
    </row>
    <row r="70" spans="1:7" s="9" customFormat="1" ht="12" customHeight="1" x14ac:dyDescent="0.2">
      <c r="A70" s="42">
        <v>3113</v>
      </c>
      <c r="B70" s="42">
        <v>2122</v>
      </c>
      <c r="C70" s="42">
        <v>911</v>
      </c>
      <c r="D70" s="42"/>
      <c r="E70" s="43"/>
      <c r="F70" s="28" t="s">
        <v>74</v>
      </c>
      <c r="G70" s="44">
        <v>345</v>
      </c>
    </row>
    <row r="71" spans="1:7" s="9" customFormat="1" ht="12" customHeight="1" x14ac:dyDescent="0.2">
      <c r="A71" s="42">
        <v>3113</v>
      </c>
      <c r="B71" s="42">
        <v>2122</v>
      </c>
      <c r="C71" s="42">
        <v>912</v>
      </c>
      <c r="D71" s="42"/>
      <c r="E71" s="43"/>
      <c r="F71" s="28" t="s">
        <v>75</v>
      </c>
      <c r="G71" s="44">
        <v>499</v>
      </c>
    </row>
    <row r="72" spans="1:7" s="9" customFormat="1" ht="12" customHeight="1" x14ac:dyDescent="0.2">
      <c r="A72" s="42">
        <v>3113</v>
      </c>
      <c r="B72" s="42">
        <v>2122</v>
      </c>
      <c r="C72" s="42">
        <v>913</v>
      </c>
      <c r="D72" s="42"/>
      <c r="E72" s="43"/>
      <c r="F72" s="28" t="s">
        <v>76</v>
      </c>
      <c r="G72" s="44">
        <v>394</v>
      </c>
    </row>
    <row r="73" spans="1:7" s="9" customFormat="1" ht="12" customHeight="1" x14ac:dyDescent="0.2">
      <c r="A73" s="42">
        <v>3231</v>
      </c>
      <c r="B73" s="42">
        <v>2122</v>
      </c>
      <c r="C73" s="42">
        <v>921</v>
      </c>
      <c r="D73" s="42"/>
      <c r="E73" s="43"/>
      <c r="F73" s="28" t="s">
        <v>77</v>
      </c>
      <c r="G73" s="44">
        <v>32</v>
      </c>
    </row>
    <row r="74" spans="1:7" s="9" customFormat="1" ht="12" customHeight="1" x14ac:dyDescent="0.2">
      <c r="A74" s="42">
        <v>3315</v>
      </c>
      <c r="B74" s="42">
        <v>2122</v>
      </c>
      <c r="C74" s="42">
        <v>924</v>
      </c>
      <c r="D74" s="42"/>
      <c r="E74" s="43"/>
      <c r="F74" s="28" t="s">
        <v>78</v>
      </c>
      <c r="G74" s="44">
        <v>28</v>
      </c>
    </row>
    <row r="75" spans="1:7" s="9" customFormat="1" ht="12" customHeight="1" x14ac:dyDescent="0.2">
      <c r="A75" s="42">
        <v>3392</v>
      </c>
      <c r="B75" s="42">
        <v>2122</v>
      </c>
      <c r="C75" s="42">
        <v>923</v>
      </c>
      <c r="D75" s="42"/>
      <c r="E75" s="43"/>
      <c r="F75" s="28" t="s">
        <v>79</v>
      </c>
      <c r="G75" s="44">
        <v>132</v>
      </c>
    </row>
    <row r="76" spans="1:7" s="9" customFormat="1" ht="12" customHeight="1" x14ac:dyDescent="0.2">
      <c r="A76" s="42">
        <v>3632</v>
      </c>
      <c r="B76" s="42">
        <v>2111</v>
      </c>
      <c r="C76" s="42">
        <v>380</v>
      </c>
      <c r="D76" s="42"/>
      <c r="E76" s="43"/>
      <c r="F76" s="28" t="s">
        <v>80</v>
      </c>
      <c r="G76" s="44">
        <v>270</v>
      </c>
    </row>
    <row r="77" spans="1:7" s="9" customFormat="1" ht="12" customHeight="1" x14ac:dyDescent="0.2">
      <c r="A77" s="42">
        <v>3639</v>
      </c>
      <c r="B77" s="42">
        <v>2122</v>
      </c>
      <c r="C77" s="42">
        <v>378</v>
      </c>
      <c r="D77" s="42"/>
      <c r="E77" s="43"/>
      <c r="F77" s="28" t="s">
        <v>81</v>
      </c>
      <c r="G77" s="44">
        <v>6509</v>
      </c>
    </row>
    <row r="78" spans="1:7" s="9" customFormat="1" ht="12" customHeight="1" x14ac:dyDescent="0.2">
      <c r="A78" s="42">
        <v>3723</v>
      </c>
      <c r="B78" s="42">
        <v>2324</v>
      </c>
      <c r="C78" s="42">
        <v>364</v>
      </c>
      <c r="D78" s="42"/>
      <c r="E78" s="43"/>
      <c r="F78" s="28" t="s">
        <v>82</v>
      </c>
      <c r="G78" s="44">
        <v>30</v>
      </c>
    </row>
    <row r="79" spans="1:7" s="9" customFormat="1" ht="12" customHeight="1" x14ac:dyDescent="0.2">
      <c r="A79" s="42">
        <v>3725</v>
      </c>
      <c r="B79" s="42">
        <v>2324</v>
      </c>
      <c r="C79" s="42">
        <v>364</v>
      </c>
      <c r="D79" s="42"/>
      <c r="E79" s="43"/>
      <c r="F79" s="28" t="s">
        <v>83</v>
      </c>
      <c r="G79" s="44">
        <v>1200</v>
      </c>
    </row>
    <row r="80" spans="1:7" s="9" customFormat="1" ht="12" customHeight="1" x14ac:dyDescent="0.2">
      <c r="A80" s="42">
        <v>3745</v>
      </c>
      <c r="B80" s="42">
        <v>2324</v>
      </c>
      <c r="C80" s="42">
        <v>2025</v>
      </c>
      <c r="D80" s="42"/>
      <c r="E80" s="43"/>
      <c r="F80" s="28" t="s">
        <v>84</v>
      </c>
      <c r="G80" s="44">
        <v>110</v>
      </c>
    </row>
    <row r="81" spans="1:9" s="9" customFormat="1" ht="12" customHeight="1" x14ac:dyDescent="0.2">
      <c r="A81" s="42">
        <v>3745</v>
      </c>
      <c r="B81" s="42">
        <v>2324</v>
      </c>
      <c r="C81" s="42">
        <v>350</v>
      </c>
      <c r="D81" s="42"/>
      <c r="E81" s="43"/>
      <c r="F81" s="28" t="s">
        <v>85</v>
      </c>
      <c r="G81" s="44">
        <v>2</v>
      </c>
    </row>
    <row r="82" spans="1:9" s="9" customFormat="1" ht="12" customHeight="1" x14ac:dyDescent="0.2">
      <c r="A82" s="42">
        <v>3769</v>
      </c>
      <c r="B82" s="42">
        <v>2212</v>
      </c>
      <c r="C82" s="42">
        <v>120</v>
      </c>
      <c r="D82" s="42"/>
      <c r="E82" s="43"/>
      <c r="F82" s="28" t="s">
        <v>86</v>
      </c>
      <c r="G82" s="44">
        <v>1</v>
      </c>
    </row>
    <row r="83" spans="1:9" s="9" customFormat="1" ht="12" customHeight="1" x14ac:dyDescent="0.2">
      <c r="A83" s="42">
        <v>3769</v>
      </c>
      <c r="B83" s="42">
        <v>2212</v>
      </c>
      <c r="C83" s="42">
        <v>130</v>
      </c>
      <c r="D83" s="42"/>
      <c r="E83" s="43"/>
      <c r="F83" s="28" t="s">
        <v>87</v>
      </c>
      <c r="G83" s="44">
        <v>10</v>
      </c>
    </row>
    <row r="84" spans="1:9" s="9" customFormat="1" ht="12" customHeight="1" x14ac:dyDescent="0.2">
      <c r="A84" s="42">
        <v>3769</v>
      </c>
      <c r="B84" s="42">
        <v>2212</v>
      </c>
      <c r="C84" s="42">
        <v>140</v>
      </c>
      <c r="D84" s="42"/>
      <c r="E84" s="43"/>
      <c r="F84" s="28" t="s">
        <v>88</v>
      </c>
      <c r="G84" s="44">
        <v>1</v>
      </c>
    </row>
    <row r="85" spans="1:9" s="9" customFormat="1" ht="12" customHeight="1" x14ac:dyDescent="0.2">
      <c r="A85" s="42">
        <v>3769</v>
      </c>
      <c r="B85" s="42">
        <v>2324</v>
      </c>
      <c r="C85" s="42">
        <v>120</v>
      </c>
      <c r="D85" s="42"/>
      <c r="E85" s="43"/>
      <c r="F85" s="28" t="s">
        <v>89</v>
      </c>
      <c r="G85" s="44">
        <v>1</v>
      </c>
    </row>
    <row r="86" spans="1:9" s="45" customFormat="1" ht="12" customHeight="1" x14ac:dyDescent="0.2">
      <c r="A86" s="42">
        <v>3769</v>
      </c>
      <c r="B86" s="42">
        <v>2324</v>
      </c>
      <c r="C86" s="42">
        <v>130</v>
      </c>
      <c r="D86" s="42"/>
      <c r="E86" s="43"/>
      <c r="F86" s="28" t="s">
        <v>90</v>
      </c>
      <c r="G86" s="44">
        <v>2</v>
      </c>
    </row>
    <row r="87" spans="1:9" s="45" customFormat="1" ht="12" customHeight="1" x14ac:dyDescent="0.2">
      <c r="A87" s="42">
        <v>3769</v>
      </c>
      <c r="B87" s="42">
        <v>2324</v>
      </c>
      <c r="C87" s="42">
        <v>371</v>
      </c>
      <c r="D87" s="42"/>
      <c r="E87" s="43"/>
      <c r="F87" s="28" t="s">
        <v>91</v>
      </c>
      <c r="G87" s="44">
        <v>5</v>
      </c>
    </row>
    <row r="88" spans="1:9" s="45" customFormat="1" ht="12" customHeight="1" x14ac:dyDescent="0.2">
      <c r="A88" s="42">
        <v>3769</v>
      </c>
      <c r="B88" s="42">
        <v>2212</v>
      </c>
      <c r="C88" s="42">
        <v>371</v>
      </c>
      <c r="D88" s="42"/>
      <c r="E88" s="43"/>
      <c r="F88" s="28" t="s">
        <v>92</v>
      </c>
      <c r="G88" s="44">
        <v>3</v>
      </c>
    </row>
    <row r="89" spans="1:9" s="9" customFormat="1" ht="12" customHeight="1" x14ac:dyDescent="0.2">
      <c r="A89" s="42">
        <v>4350</v>
      </c>
      <c r="B89" s="42">
        <v>2122</v>
      </c>
      <c r="C89" s="42">
        <v>520</v>
      </c>
      <c r="D89" s="42"/>
      <c r="E89" s="43"/>
      <c r="F89" s="28" t="s">
        <v>93</v>
      </c>
      <c r="G89" s="44">
        <v>4344</v>
      </c>
    </row>
    <row r="90" spans="1:9" s="9" customFormat="1" ht="12" customHeight="1" x14ac:dyDescent="0.2">
      <c r="A90" s="42">
        <v>4399</v>
      </c>
      <c r="B90" s="42">
        <v>2329</v>
      </c>
      <c r="C90" s="42">
        <v>500</v>
      </c>
      <c r="D90" s="42"/>
      <c r="E90" s="43"/>
      <c r="F90" s="28" t="s">
        <v>94</v>
      </c>
      <c r="G90" s="44">
        <v>1</v>
      </c>
      <c r="I90" s="46"/>
    </row>
    <row r="91" spans="1:9" s="9" customFormat="1" ht="12" customHeight="1" x14ac:dyDescent="0.2">
      <c r="A91" s="42">
        <v>6171</v>
      </c>
      <c r="B91" s="42">
        <v>2321</v>
      </c>
      <c r="C91" s="42"/>
      <c r="D91" s="42"/>
      <c r="E91" s="43"/>
      <c r="F91" s="28" t="s">
        <v>95</v>
      </c>
      <c r="G91" s="44">
        <v>16</v>
      </c>
    </row>
    <row r="92" spans="1:9" s="9" customFormat="1" ht="12" customHeight="1" x14ac:dyDescent="0.2">
      <c r="A92" s="42">
        <v>5311</v>
      </c>
      <c r="B92" s="42">
        <v>2212</v>
      </c>
      <c r="C92" s="42">
        <v>631</v>
      </c>
      <c r="D92" s="42"/>
      <c r="E92" s="43"/>
      <c r="F92" s="28" t="s">
        <v>96</v>
      </c>
      <c r="G92" s="44">
        <v>30</v>
      </c>
    </row>
    <row r="93" spans="1:9" s="9" customFormat="1" ht="12" customHeight="1" x14ac:dyDescent="0.2">
      <c r="A93" s="42">
        <v>5311</v>
      </c>
      <c r="B93" s="42">
        <v>2212</v>
      </c>
      <c r="C93" s="42">
        <v>1100</v>
      </c>
      <c r="D93" s="42"/>
      <c r="E93" s="43"/>
      <c r="F93" s="28" t="s">
        <v>97</v>
      </c>
      <c r="G93" s="44">
        <v>180</v>
      </c>
    </row>
    <row r="94" spans="1:9" s="9" customFormat="1" ht="12" customHeight="1" x14ac:dyDescent="0.2">
      <c r="A94" s="42">
        <v>5311</v>
      </c>
      <c r="B94" s="42">
        <v>2324</v>
      </c>
      <c r="C94" s="42">
        <v>631</v>
      </c>
      <c r="D94" s="42"/>
      <c r="E94" s="43"/>
      <c r="F94" s="28" t="s">
        <v>98</v>
      </c>
      <c r="G94" s="44">
        <v>7</v>
      </c>
    </row>
    <row r="95" spans="1:9" s="9" customFormat="1" ht="12" customHeight="1" x14ac:dyDescent="0.2">
      <c r="A95" s="42">
        <v>5512</v>
      </c>
      <c r="B95" s="42">
        <v>2324</v>
      </c>
      <c r="C95" s="42"/>
      <c r="D95" s="42"/>
      <c r="E95" s="43"/>
      <c r="F95" s="28" t="s">
        <v>99</v>
      </c>
      <c r="G95" s="44">
        <v>15</v>
      </c>
    </row>
    <row r="96" spans="1:9" s="9" customFormat="1" ht="12" customHeight="1" x14ac:dyDescent="0.2">
      <c r="A96" s="42">
        <v>6171</v>
      </c>
      <c r="B96" s="42">
        <v>2322</v>
      </c>
      <c r="C96" s="42"/>
      <c r="D96" s="42"/>
      <c r="E96" s="43"/>
      <c r="F96" s="28" t="s">
        <v>100</v>
      </c>
      <c r="G96" s="44">
        <v>8</v>
      </c>
    </row>
    <row r="97" spans="1:7" s="9" customFormat="1" ht="12" customHeight="1" x14ac:dyDescent="0.2">
      <c r="A97" s="42">
        <v>6171</v>
      </c>
      <c r="B97" s="42">
        <v>2212</v>
      </c>
      <c r="C97" s="42">
        <v>214</v>
      </c>
      <c r="D97" s="42"/>
      <c r="E97" s="43"/>
      <c r="F97" s="28" t="s">
        <v>101</v>
      </c>
      <c r="G97" s="44">
        <v>25</v>
      </c>
    </row>
    <row r="98" spans="1:7" s="9" customFormat="1" ht="12" customHeight="1" x14ac:dyDescent="0.2">
      <c r="A98" s="42">
        <v>6171</v>
      </c>
      <c r="B98" s="42">
        <v>2324</v>
      </c>
      <c r="C98" s="42"/>
      <c r="D98" s="42"/>
      <c r="E98" s="43"/>
      <c r="F98" s="28" t="s">
        <v>102</v>
      </c>
      <c r="G98" s="44">
        <v>500</v>
      </c>
    </row>
    <row r="99" spans="1:7" s="9" customFormat="1" ht="12" customHeight="1" x14ac:dyDescent="0.2">
      <c r="A99" s="42">
        <v>6171</v>
      </c>
      <c r="B99" s="42">
        <v>2324</v>
      </c>
      <c r="C99" s="42">
        <v>30</v>
      </c>
      <c r="D99" s="42"/>
      <c r="E99" s="43"/>
      <c r="F99" s="28" t="s">
        <v>103</v>
      </c>
      <c r="G99" s="44">
        <v>25</v>
      </c>
    </row>
    <row r="100" spans="1:7" s="9" customFormat="1" ht="12" customHeight="1" x14ac:dyDescent="0.2">
      <c r="A100" s="42">
        <v>6310</v>
      </c>
      <c r="B100" s="42">
        <v>2141</v>
      </c>
      <c r="C100" s="42"/>
      <c r="D100" s="42"/>
      <c r="E100" s="43"/>
      <c r="F100" s="28" t="s">
        <v>104</v>
      </c>
      <c r="G100" s="44">
        <v>20</v>
      </c>
    </row>
    <row r="101" spans="1:7" s="9" customFormat="1" ht="12" customHeight="1" x14ac:dyDescent="0.2">
      <c r="A101" s="42">
        <v>6310</v>
      </c>
      <c r="B101" s="42">
        <v>2141</v>
      </c>
      <c r="C101" s="42">
        <v>655</v>
      </c>
      <c r="D101" s="42"/>
      <c r="E101" s="43"/>
      <c r="F101" s="28" t="s">
        <v>105</v>
      </c>
      <c r="G101" s="44">
        <v>1</v>
      </c>
    </row>
    <row r="102" spans="1:7" s="9" customFormat="1" ht="12" customHeight="1" x14ac:dyDescent="0.2">
      <c r="A102" s="42">
        <v>6310</v>
      </c>
      <c r="B102" s="42">
        <v>2141</v>
      </c>
      <c r="C102" s="42">
        <v>678</v>
      </c>
      <c r="D102" s="42"/>
      <c r="E102" s="43"/>
      <c r="F102" s="28" t="s">
        <v>106</v>
      </c>
      <c r="G102" s="44">
        <v>1</v>
      </c>
    </row>
    <row r="103" spans="1:7" s="9" customFormat="1" ht="12" customHeight="1" x14ac:dyDescent="0.2">
      <c r="A103" s="42">
        <v>6310</v>
      </c>
      <c r="B103" s="42">
        <v>2141</v>
      </c>
      <c r="C103" s="42">
        <v>526</v>
      </c>
      <c r="D103" s="42"/>
      <c r="E103" s="43"/>
      <c r="F103" s="28" t="s">
        <v>107</v>
      </c>
      <c r="G103" s="44">
        <v>1</v>
      </c>
    </row>
    <row r="104" spans="1:7" s="9" customFormat="1" ht="12" customHeight="1" x14ac:dyDescent="0.2">
      <c r="A104" s="42">
        <v>6310</v>
      </c>
      <c r="B104" s="42">
        <v>2324</v>
      </c>
      <c r="C104" s="42"/>
      <c r="D104" s="42"/>
      <c r="E104" s="43"/>
      <c r="F104" s="28" t="s">
        <v>108</v>
      </c>
      <c r="G104" s="44">
        <v>2</v>
      </c>
    </row>
    <row r="105" spans="1:7" s="9" customFormat="1" ht="12" customHeight="1" x14ac:dyDescent="0.2">
      <c r="A105" s="42">
        <v>6399</v>
      </c>
      <c r="B105" s="42">
        <v>2324</v>
      </c>
      <c r="C105" s="42"/>
      <c r="D105" s="42"/>
      <c r="E105" s="43"/>
      <c r="F105" s="28" t="s">
        <v>108</v>
      </c>
      <c r="G105" s="44">
        <v>2</v>
      </c>
    </row>
    <row r="106" spans="1:7" s="9" customFormat="1" ht="12" customHeight="1" x14ac:dyDescent="0.2">
      <c r="A106" s="47"/>
      <c r="B106" s="42">
        <v>2412</v>
      </c>
      <c r="C106" s="42">
        <v>20</v>
      </c>
      <c r="D106" s="42"/>
      <c r="E106" s="43"/>
      <c r="F106" s="28" t="s">
        <v>109</v>
      </c>
      <c r="G106" s="44">
        <v>1375</v>
      </c>
    </row>
    <row r="107" spans="1:7" s="9" customFormat="1" ht="12" customHeight="1" x14ac:dyDescent="0.2">
      <c r="A107" s="42"/>
      <c r="B107" s="42">
        <v>2420</v>
      </c>
      <c r="C107" s="42">
        <v>975</v>
      </c>
      <c r="D107" s="42"/>
      <c r="E107" s="43"/>
      <c r="F107" s="28" t="s">
        <v>110</v>
      </c>
      <c r="G107" s="44">
        <v>200</v>
      </c>
    </row>
    <row r="108" spans="1:7" s="36" customFormat="1" ht="12" customHeight="1" x14ac:dyDescent="0.2">
      <c r="A108" s="32"/>
      <c r="B108" s="32"/>
      <c r="C108" s="32"/>
      <c r="D108" s="32"/>
      <c r="E108" s="48"/>
      <c r="F108" s="49" t="s">
        <v>111</v>
      </c>
      <c r="G108" s="35">
        <f>SUM(G53:G107)</f>
        <v>17679</v>
      </c>
    </row>
    <row r="109" spans="1:7" s="9" customFormat="1" ht="12" customHeight="1" x14ac:dyDescent="0.2">
      <c r="A109" s="37"/>
      <c r="B109" s="37"/>
      <c r="C109" s="37"/>
      <c r="D109" s="37"/>
      <c r="E109" s="38"/>
      <c r="F109" s="39"/>
      <c r="G109" s="40"/>
    </row>
    <row r="110" spans="1:7" s="9" customFormat="1" ht="12" customHeight="1" x14ac:dyDescent="0.2">
      <c r="A110" s="37"/>
      <c r="B110" s="37"/>
      <c r="C110" s="37"/>
      <c r="D110" s="37"/>
      <c r="E110" s="38"/>
      <c r="F110" s="50"/>
      <c r="G110" s="51"/>
    </row>
    <row r="111" spans="1:7" s="9" customFormat="1" ht="12" customHeight="1" x14ac:dyDescent="0.2">
      <c r="A111" s="17"/>
      <c r="B111" s="17"/>
      <c r="C111" s="17"/>
      <c r="D111" s="17"/>
      <c r="E111" s="18"/>
      <c r="F111" s="19" t="s">
        <v>112</v>
      </c>
      <c r="G111" s="52"/>
    </row>
    <row r="112" spans="1:7" s="9" customFormat="1" ht="12" customHeight="1" x14ac:dyDescent="0.2">
      <c r="A112" s="21"/>
      <c r="B112" s="21">
        <v>4112</v>
      </c>
      <c r="C112" s="21"/>
      <c r="D112" s="21"/>
      <c r="E112" s="22"/>
      <c r="F112" s="23" t="s">
        <v>113</v>
      </c>
      <c r="G112" s="24">
        <v>22520</v>
      </c>
    </row>
    <row r="113" spans="1:7" s="9" customFormat="1" ht="12" customHeight="1" x14ac:dyDescent="0.2">
      <c r="A113" s="21"/>
      <c r="B113" s="21">
        <v>4116</v>
      </c>
      <c r="C113" s="21">
        <v>315</v>
      </c>
      <c r="D113" s="21">
        <v>34054</v>
      </c>
      <c r="E113" s="22"/>
      <c r="F113" s="23" t="s">
        <v>114</v>
      </c>
      <c r="G113" s="24">
        <v>300</v>
      </c>
    </row>
    <row r="114" spans="1:7" s="9" customFormat="1" ht="12" customHeight="1" x14ac:dyDescent="0.2">
      <c r="A114" s="21"/>
      <c r="B114" s="21">
        <v>4116</v>
      </c>
      <c r="C114" s="21">
        <v>527</v>
      </c>
      <c r="D114" s="21">
        <v>33113233</v>
      </c>
      <c r="E114" s="22"/>
      <c r="F114" s="23" t="s">
        <v>115</v>
      </c>
      <c r="G114" s="24">
        <v>67</v>
      </c>
    </row>
    <row r="115" spans="1:7" s="9" customFormat="1" ht="12" customHeight="1" x14ac:dyDescent="0.2">
      <c r="A115" s="21"/>
      <c r="B115" s="21">
        <v>4116</v>
      </c>
      <c r="C115" s="21">
        <v>527</v>
      </c>
      <c r="D115" s="21">
        <v>33513233</v>
      </c>
      <c r="E115" s="22"/>
      <c r="F115" s="23" t="s">
        <v>116</v>
      </c>
      <c r="G115" s="24">
        <v>380</v>
      </c>
    </row>
    <row r="116" spans="1:7" s="9" customFormat="1" ht="12" customHeight="1" x14ac:dyDescent="0.2">
      <c r="A116" s="42"/>
      <c r="B116" s="42">
        <v>4116</v>
      </c>
      <c r="C116" s="42">
        <v>526</v>
      </c>
      <c r="D116" s="42">
        <v>33113233</v>
      </c>
      <c r="E116" s="43"/>
      <c r="F116" s="28" t="s">
        <v>117</v>
      </c>
      <c r="G116" s="44">
        <v>63</v>
      </c>
    </row>
    <row r="117" spans="1:7" s="9" customFormat="1" ht="12" customHeight="1" x14ac:dyDescent="0.2">
      <c r="A117" s="42"/>
      <c r="B117" s="42">
        <v>4116</v>
      </c>
      <c r="C117" s="42">
        <v>526</v>
      </c>
      <c r="D117" s="42">
        <v>33513233</v>
      </c>
      <c r="E117" s="43"/>
      <c r="F117" s="28" t="s">
        <v>118</v>
      </c>
      <c r="G117" s="44">
        <v>355</v>
      </c>
    </row>
    <row r="118" spans="1:7" s="9" customFormat="1" ht="12" customHeight="1" x14ac:dyDescent="0.2">
      <c r="A118" s="42"/>
      <c r="B118" s="42">
        <v>4116</v>
      </c>
      <c r="C118" s="42">
        <v>655</v>
      </c>
      <c r="D118" s="42">
        <v>33513233</v>
      </c>
      <c r="E118" s="43"/>
      <c r="F118" s="28" t="s">
        <v>119</v>
      </c>
      <c r="G118" s="44">
        <v>423</v>
      </c>
    </row>
    <row r="119" spans="1:7" s="9" customFormat="1" ht="12" customHeight="1" x14ac:dyDescent="0.2">
      <c r="A119" s="42"/>
      <c r="B119" s="42">
        <v>4116</v>
      </c>
      <c r="C119" s="42">
        <v>655</v>
      </c>
      <c r="D119" s="42">
        <v>33113233</v>
      </c>
      <c r="E119" s="43"/>
      <c r="F119" s="28" t="s">
        <v>120</v>
      </c>
      <c r="G119" s="44">
        <v>2398</v>
      </c>
    </row>
    <row r="120" spans="1:7" s="9" customFormat="1" ht="12" customHeight="1" x14ac:dyDescent="0.2">
      <c r="A120" s="21"/>
      <c r="B120" s="21">
        <v>4116</v>
      </c>
      <c r="C120" s="21"/>
      <c r="D120" s="21">
        <v>29008</v>
      </c>
      <c r="E120" s="22"/>
      <c r="F120" s="23" t="s">
        <v>121</v>
      </c>
      <c r="G120" s="24">
        <v>612</v>
      </c>
    </row>
    <row r="121" spans="1:7" s="9" customFormat="1" ht="12" customHeight="1" x14ac:dyDescent="0.2">
      <c r="A121" s="21"/>
      <c r="B121" s="21">
        <v>4116</v>
      </c>
      <c r="C121" s="21"/>
      <c r="D121" s="21">
        <v>29004</v>
      </c>
      <c r="E121" s="22"/>
      <c r="F121" s="23" t="s">
        <v>122</v>
      </c>
      <c r="G121" s="24">
        <v>4</v>
      </c>
    </row>
    <row r="122" spans="1:7" s="9" customFormat="1" ht="12" customHeight="1" x14ac:dyDescent="0.2">
      <c r="A122" s="21"/>
      <c r="B122" s="21">
        <v>4116</v>
      </c>
      <c r="C122" s="21">
        <v>1012</v>
      </c>
      <c r="D122" s="21">
        <v>27003</v>
      </c>
      <c r="E122" s="22"/>
      <c r="F122" s="23" t="s">
        <v>123</v>
      </c>
      <c r="G122" s="24">
        <v>37</v>
      </c>
    </row>
    <row r="123" spans="1:7" s="9" customFormat="1" ht="12" customHeight="1" x14ac:dyDescent="0.2">
      <c r="A123" s="21"/>
      <c r="B123" s="21">
        <v>4116</v>
      </c>
      <c r="C123" s="21">
        <v>524</v>
      </c>
      <c r="D123" s="21">
        <v>13010</v>
      </c>
      <c r="E123" s="22"/>
      <c r="F123" s="23" t="s">
        <v>124</v>
      </c>
      <c r="G123" s="24">
        <v>1064</v>
      </c>
    </row>
    <row r="124" spans="1:7" s="9" customFormat="1" ht="12" customHeight="1" x14ac:dyDescent="0.2">
      <c r="A124" s="21"/>
      <c r="B124" s="21">
        <v>4121</v>
      </c>
      <c r="C124" s="21">
        <v>630</v>
      </c>
      <c r="D124" s="21"/>
      <c r="E124" s="22"/>
      <c r="F124" s="23" t="s">
        <v>125</v>
      </c>
      <c r="G124" s="24">
        <v>85</v>
      </c>
    </row>
    <row r="125" spans="1:7" s="9" customFormat="1" ht="12" customHeight="1" x14ac:dyDescent="0.2">
      <c r="A125" s="21"/>
      <c r="B125" s="21">
        <v>4121</v>
      </c>
      <c r="C125" s="21">
        <v>1100</v>
      </c>
      <c r="D125" s="21"/>
      <c r="E125" s="22"/>
      <c r="F125" s="23" t="s">
        <v>126</v>
      </c>
      <c r="G125" s="24">
        <v>15</v>
      </c>
    </row>
    <row r="126" spans="1:7" s="9" customFormat="1" ht="12" customHeight="1" x14ac:dyDescent="0.2">
      <c r="A126" s="21"/>
      <c r="B126" s="21">
        <v>4131</v>
      </c>
      <c r="C126" s="21"/>
      <c r="D126" s="21"/>
      <c r="E126" s="22"/>
      <c r="F126" s="23" t="s">
        <v>127</v>
      </c>
      <c r="G126" s="24">
        <f>1055+573</f>
        <v>1628</v>
      </c>
    </row>
    <row r="127" spans="1:7" s="9" customFormat="1" ht="12" customHeight="1" x14ac:dyDescent="0.2">
      <c r="A127" s="21"/>
      <c r="B127" s="21">
        <v>4134</v>
      </c>
      <c r="C127" s="21">
        <v>10</v>
      </c>
      <c r="D127" s="21"/>
      <c r="E127" s="22"/>
      <c r="F127" s="23" t="s">
        <v>128</v>
      </c>
      <c r="G127" s="24">
        <v>4501</v>
      </c>
    </row>
    <row r="128" spans="1:7" s="9" customFormat="1" ht="12" customHeight="1" x14ac:dyDescent="0.2">
      <c r="A128" s="21"/>
      <c r="B128" s="21">
        <v>4223</v>
      </c>
      <c r="C128" s="21">
        <v>2040</v>
      </c>
      <c r="D128" s="21">
        <v>38584505</v>
      </c>
      <c r="E128" s="22"/>
      <c r="F128" s="28" t="s">
        <v>129</v>
      </c>
      <c r="G128" s="44">
        <v>12000</v>
      </c>
    </row>
    <row r="129" spans="1:7" s="9" customFormat="1" ht="12" customHeight="1" x14ac:dyDescent="0.2">
      <c r="A129" s="21"/>
      <c r="B129" s="21">
        <v>4213</v>
      </c>
      <c r="C129" s="21">
        <v>2043</v>
      </c>
      <c r="D129" s="21"/>
      <c r="E129" s="22"/>
      <c r="F129" s="28" t="s">
        <v>130</v>
      </c>
      <c r="G129" s="44">
        <v>700</v>
      </c>
    </row>
    <row r="130" spans="1:7" s="9" customFormat="1" ht="12" customHeight="1" x14ac:dyDescent="0.2">
      <c r="A130" s="21"/>
      <c r="B130" s="21">
        <v>4213</v>
      </c>
      <c r="C130" s="21">
        <v>2037</v>
      </c>
      <c r="D130" s="21"/>
      <c r="E130" s="22"/>
      <c r="F130" s="28" t="s">
        <v>131</v>
      </c>
      <c r="G130" s="44">
        <v>1275</v>
      </c>
    </row>
    <row r="131" spans="1:7" s="9" customFormat="1" ht="12" customHeight="1" x14ac:dyDescent="0.2">
      <c r="A131" s="21"/>
      <c r="B131" s="21">
        <v>4213</v>
      </c>
      <c r="C131" s="21">
        <v>2042</v>
      </c>
      <c r="D131" s="21"/>
      <c r="E131" s="22"/>
      <c r="F131" s="28" t="s">
        <v>132</v>
      </c>
      <c r="G131" s="44">
        <v>3213</v>
      </c>
    </row>
    <row r="132" spans="1:7" s="9" customFormat="1" ht="12" customHeight="1" x14ac:dyDescent="0.2">
      <c r="A132" s="21"/>
      <c r="B132" s="21">
        <v>4213</v>
      </c>
      <c r="C132" s="21">
        <v>2046</v>
      </c>
      <c r="D132" s="21"/>
      <c r="E132" s="22"/>
      <c r="F132" s="28" t="s">
        <v>133</v>
      </c>
      <c r="G132" s="44">
        <v>706</v>
      </c>
    </row>
    <row r="133" spans="1:7" s="9" customFormat="1" ht="12" customHeight="1" x14ac:dyDescent="0.2">
      <c r="A133" s="37"/>
      <c r="B133" s="37"/>
      <c r="C133" s="37"/>
      <c r="D133" s="37"/>
      <c r="E133" s="38"/>
      <c r="F133" s="49" t="s">
        <v>134</v>
      </c>
      <c r="G133" s="35">
        <f>SUM(G112:G132)</f>
        <v>52346</v>
      </c>
    </row>
    <row r="134" spans="1:7" s="9" customFormat="1" ht="12" customHeight="1" x14ac:dyDescent="0.2">
      <c r="A134" s="37"/>
      <c r="B134" s="37"/>
      <c r="C134" s="37"/>
      <c r="D134" s="37"/>
      <c r="E134" s="38"/>
      <c r="F134" s="50"/>
      <c r="G134" s="51"/>
    </row>
    <row r="135" spans="1:7" s="9" customFormat="1" ht="12" customHeight="1" x14ac:dyDescent="0.2">
      <c r="A135" s="53"/>
      <c r="B135" s="37"/>
      <c r="C135" s="37"/>
      <c r="D135" s="37"/>
      <c r="E135" s="38"/>
      <c r="F135" s="54" t="s">
        <v>135</v>
      </c>
      <c r="G135" s="55">
        <f>G133+G108+G50</f>
        <v>222516</v>
      </c>
    </row>
    <row r="136" spans="1:7" s="9" customFormat="1" ht="12" customHeight="1" x14ac:dyDescent="0.2">
      <c r="A136" s="53"/>
      <c r="B136" s="37"/>
      <c r="C136" s="37"/>
      <c r="D136" s="37"/>
      <c r="E136" s="38"/>
      <c r="F136" s="50"/>
      <c r="G136" s="51"/>
    </row>
    <row r="137" spans="1:7" s="9" customFormat="1" ht="12" customHeight="1" x14ac:dyDescent="0.2">
      <c r="A137" s="37"/>
      <c r="B137" s="37"/>
      <c r="C137" s="37"/>
      <c r="D137" s="37"/>
      <c r="E137" s="38"/>
      <c r="F137" s="15" t="s">
        <v>136</v>
      </c>
      <c r="G137" s="56"/>
    </row>
    <row r="138" spans="1:7" s="58" customFormat="1" ht="12" x14ac:dyDescent="0.2">
      <c r="A138" s="57"/>
      <c r="B138" s="37"/>
      <c r="C138" s="37"/>
      <c r="D138" s="37"/>
      <c r="E138" s="38"/>
      <c r="F138" s="19" t="s">
        <v>137</v>
      </c>
      <c r="G138" s="41"/>
    </row>
    <row r="139" spans="1:7" s="58" customFormat="1" ht="12" x14ac:dyDescent="0.2">
      <c r="A139" s="59">
        <v>3634</v>
      </c>
      <c r="B139" s="21">
        <v>6202</v>
      </c>
      <c r="C139" s="21">
        <v>20</v>
      </c>
      <c r="D139" s="21"/>
      <c r="E139" s="22" t="s">
        <v>138</v>
      </c>
      <c r="F139" s="60" t="s">
        <v>139</v>
      </c>
      <c r="G139" s="44">
        <v>1900</v>
      </c>
    </row>
    <row r="140" spans="1:7" s="58" customFormat="1" ht="12" x14ac:dyDescent="0.2">
      <c r="A140" s="21">
        <v>3636</v>
      </c>
      <c r="B140" s="21">
        <v>5229</v>
      </c>
      <c r="C140" s="21">
        <v>601</v>
      </c>
      <c r="D140" s="21"/>
      <c r="E140" s="22" t="s">
        <v>138</v>
      </c>
      <c r="F140" s="23" t="s">
        <v>140</v>
      </c>
      <c r="G140" s="24">
        <v>20</v>
      </c>
    </row>
    <row r="141" spans="1:7" s="58" customFormat="1" ht="12" x14ac:dyDescent="0.2">
      <c r="A141" s="21">
        <v>3639</v>
      </c>
      <c r="B141" s="21">
        <v>5329</v>
      </c>
      <c r="C141" s="21">
        <v>17</v>
      </c>
      <c r="D141" s="21"/>
      <c r="E141" s="22" t="s">
        <v>138</v>
      </c>
      <c r="F141" s="23" t="s">
        <v>141</v>
      </c>
      <c r="G141" s="24">
        <v>70</v>
      </c>
    </row>
    <row r="142" spans="1:7" s="58" customFormat="1" ht="12" x14ac:dyDescent="0.2">
      <c r="A142" s="21">
        <v>3722</v>
      </c>
      <c r="B142" s="21">
        <v>5329</v>
      </c>
      <c r="C142" s="21">
        <v>14</v>
      </c>
      <c r="D142" s="21"/>
      <c r="E142" s="22" t="s">
        <v>138</v>
      </c>
      <c r="F142" s="23" t="s">
        <v>142</v>
      </c>
      <c r="G142" s="24">
        <v>134</v>
      </c>
    </row>
    <row r="143" spans="1:7" s="61" customFormat="1" ht="12" x14ac:dyDescent="0.2">
      <c r="A143" s="21">
        <v>6149</v>
      </c>
      <c r="B143" s="21">
        <v>5229</v>
      </c>
      <c r="C143" s="21">
        <v>21</v>
      </c>
      <c r="D143" s="21"/>
      <c r="E143" s="22" t="s">
        <v>138</v>
      </c>
      <c r="F143" s="23" t="s">
        <v>143</v>
      </c>
      <c r="G143" s="24">
        <v>30</v>
      </c>
    </row>
    <row r="144" spans="1:7" s="58" customFormat="1" ht="12" x14ac:dyDescent="0.2">
      <c r="A144" s="21">
        <v>5512</v>
      </c>
      <c r="B144" s="21">
        <v>5141</v>
      </c>
      <c r="C144" s="21">
        <v>603</v>
      </c>
      <c r="D144" s="21"/>
      <c r="E144" s="22" t="s">
        <v>138</v>
      </c>
      <c r="F144" s="23" t="s">
        <v>144</v>
      </c>
      <c r="G144" s="24">
        <v>36</v>
      </c>
    </row>
    <row r="145" spans="1:7" s="58" customFormat="1" ht="12" x14ac:dyDescent="0.2">
      <c r="A145" s="21">
        <v>6171</v>
      </c>
      <c r="B145" s="21">
        <v>5141</v>
      </c>
      <c r="C145" s="21">
        <v>1</v>
      </c>
      <c r="D145" s="21"/>
      <c r="E145" s="22" t="s">
        <v>138</v>
      </c>
      <c r="F145" s="23" t="s">
        <v>145</v>
      </c>
      <c r="G145" s="24">
        <v>5</v>
      </c>
    </row>
    <row r="146" spans="1:7" s="58" customFormat="1" ht="12" x14ac:dyDescent="0.2">
      <c r="A146" s="21">
        <v>6171</v>
      </c>
      <c r="B146" s="21">
        <v>5173</v>
      </c>
      <c r="C146" s="21">
        <v>1</v>
      </c>
      <c r="D146" s="21"/>
      <c r="E146" s="22" t="s">
        <v>138</v>
      </c>
      <c r="F146" s="62" t="s">
        <v>146</v>
      </c>
      <c r="G146" s="63">
        <v>140</v>
      </c>
    </row>
    <row r="147" spans="1:7" s="61" customFormat="1" ht="12" x14ac:dyDescent="0.2">
      <c r="A147" s="21">
        <v>6171</v>
      </c>
      <c r="B147" s="21">
        <v>5901</v>
      </c>
      <c r="C147" s="21">
        <v>1</v>
      </c>
      <c r="D147" s="21"/>
      <c r="E147" s="22" t="s">
        <v>138</v>
      </c>
      <c r="F147" s="28" t="s">
        <v>147</v>
      </c>
      <c r="G147" s="44">
        <f>2200+1411-60-16-1608+500-70+35-30+110-150-500</f>
        <v>1822</v>
      </c>
    </row>
    <row r="148" spans="1:7" s="58" customFormat="1" ht="12" x14ac:dyDescent="0.2">
      <c r="A148" s="21">
        <v>6310</v>
      </c>
      <c r="B148" s="21">
        <v>5163</v>
      </c>
      <c r="C148" s="21">
        <v>201</v>
      </c>
      <c r="D148" s="21"/>
      <c r="E148" s="22" t="s">
        <v>138</v>
      </c>
      <c r="F148" s="23" t="s">
        <v>148</v>
      </c>
      <c r="G148" s="24">
        <v>180</v>
      </c>
    </row>
    <row r="149" spans="1:7" s="58" customFormat="1" ht="12" x14ac:dyDescent="0.2">
      <c r="A149" s="21">
        <v>6330</v>
      </c>
      <c r="B149" s="21">
        <v>5342</v>
      </c>
      <c r="C149" s="21">
        <v>10</v>
      </c>
      <c r="D149" s="21"/>
      <c r="E149" s="22" t="s">
        <v>138</v>
      </c>
      <c r="F149" s="23" t="s">
        <v>149</v>
      </c>
      <c r="G149" s="24">
        <v>4501</v>
      </c>
    </row>
    <row r="150" spans="1:7" s="58" customFormat="1" ht="12" x14ac:dyDescent="0.2">
      <c r="A150" s="21">
        <v>6171</v>
      </c>
      <c r="B150" s="21">
        <v>5363</v>
      </c>
      <c r="C150" s="21">
        <v>200</v>
      </c>
      <c r="D150" s="21"/>
      <c r="E150" s="22" t="s">
        <v>138</v>
      </c>
      <c r="F150" s="23" t="s">
        <v>150</v>
      </c>
      <c r="G150" s="24">
        <v>200</v>
      </c>
    </row>
    <row r="151" spans="1:7" s="58" customFormat="1" ht="12" x14ac:dyDescent="0.2">
      <c r="A151" s="21">
        <v>6171</v>
      </c>
      <c r="B151" s="21">
        <v>5191</v>
      </c>
      <c r="C151" s="21">
        <v>200</v>
      </c>
      <c r="D151" s="21"/>
      <c r="E151" s="22" t="s">
        <v>138</v>
      </c>
      <c r="F151" s="23" t="s">
        <v>151</v>
      </c>
      <c r="G151" s="24">
        <v>700</v>
      </c>
    </row>
    <row r="152" spans="1:7" s="58" customFormat="1" ht="12" x14ac:dyDescent="0.2">
      <c r="A152" s="21">
        <v>6402</v>
      </c>
      <c r="B152" s="21">
        <v>5366</v>
      </c>
      <c r="C152" s="21"/>
      <c r="D152" s="21">
        <v>98074</v>
      </c>
      <c r="E152" s="22" t="s">
        <v>138</v>
      </c>
      <c r="F152" s="28" t="s">
        <v>152</v>
      </c>
      <c r="G152" s="44">
        <v>11</v>
      </c>
    </row>
    <row r="153" spans="1:7" s="58" customFormat="1" ht="12" x14ac:dyDescent="0.2">
      <c r="A153" s="21">
        <v>6402</v>
      </c>
      <c r="B153" s="21">
        <v>5366</v>
      </c>
      <c r="C153" s="21">
        <v>603</v>
      </c>
      <c r="D153" s="64">
        <v>98348</v>
      </c>
      <c r="E153" s="22" t="s">
        <v>138</v>
      </c>
      <c r="F153" s="28" t="s">
        <v>153</v>
      </c>
      <c r="G153" s="44">
        <v>64</v>
      </c>
    </row>
    <row r="154" spans="1:7" s="58" customFormat="1" ht="12" x14ac:dyDescent="0.2">
      <c r="A154" s="21">
        <v>6402</v>
      </c>
      <c r="B154" s="21">
        <v>5366</v>
      </c>
      <c r="C154" s="21">
        <v>603</v>
      </c>
      <c r="D154" s="21">
        <v>98187</v>
      </c>
      <c r="E154" s="22" t="s">
        <v>138</v>
      </c>
      <c r="F154" s="28" t="s">
        <v>154</v>
      </c>
      <c r="G154" s="63">
        <v>45</v>
      </c>
    </row>
    <row r="155" spans="1:7" s="58" customFormat="1" ht="12" x14ac:dyDescent="0.2">
      <c r="A155" s="37"/>
      <c r="B155" s="37"/>
      <c r="C155" s="37"/>
      <c r="D155" s="37"/>
      <c r="E155" s="38"/>
      <c r="F155" s="34" t="s">
        <v>155</v>
      </c>
      <c r="G155" s="35">
        <f>SUM(G139:G154)</f>
        <v>9858</v>
      </c>
    </row>
    <row r="156" spans="1:7" s="45" customFormat="1" ht="12" customHeight="1" x14ac:dyDescent="0.2">
      <c r="A156" s="57"/>
      <c r="B156" s="37"/>
      <c r="C156" s="37"/>
      <c r="D156" s="37"/>
      <c r="E156" s="38"/>
      <c r="F156" s="50"/>
      <c r="G156" s="51"/>
    </row>
    <row r="157" spans="1:7" s="45" customFormat="1" ht="12" customHeight="1" x14ac:dyDescent="0.2">
      <c r="A157" s="17"/>
      <c r="B157" s="17"/>
      <c r="C157" s="17"/>
      <c r="D157" s="17"/>
      <c r="E157" s="18"/>
      <c r="F157" s="19" t="s">
        <v>156</v>
      </c>
      <c r="G157" s="65"/>
    </row>
    <row r="158" spans="1:7" s="45" customFormat="1" ht="12" customHeight="1" x14ac:dyDescent="0.2">
      <c r="A158" s="21">
        <v>3639</v>
      </c>
      <c r="B158" s="21">
        <v>6121</v>
      </c>
      <c r="C158" s="21">
        <v>300</v>
      </c>
      <c r="D158" s="21"/>
      <c r="E158" s="22" t="s">
        <v>157</v>
      </c>
      <c r="F158" s="23" t="s">
        <v>158</v>
      </c>
      <c r="G158" s="65">
        <f>1500+550</f>
        <v>2050</v>
      </c>
    </row>
    <row r="159" spans="1:7" s="45" customFormat="1" ht="12" customHeight="1" x14ac:dyDescent="0.2">
      <c r="A159" s="21">
        <v>3639</v>
      </c>
      <c r="B159" s="21">
        <v>5166</v>
      </c>
      <c r="C159" s="21">
        <v>300</v>
      </c>
      <c r="D159" s="21"/>
      <c r="E159" s="22" t="s">
        <v>157</v>
      </c>
      <c r="F159" s="23" t="s">
        <v>159</v>
      </c>
      <c r="G159" s="65">
        <v>100</v>
      </c>
    </row>
    <row r="160" spans="1:7" s="45" customFormat="1" ht="12" customHeight="1" x14ac:dyDescent="0.2">
      <c r="A160" s="21">
        <v>3639</v>
      </c>
      <c r="B160" s="21">
        <v>5171</v>
      </c>
      <c r="C160" s="21">
        <v>330</v>
      </c>
      <c r="D160" s="21"/>
      <c r="E160" s="22" t="s">
        <v>157</v>
      </c>
      <c r="F160" s="23" t="s">
        <v>160</v>
      </c>
      <c r="G160" s="65">
        <v>800</v>
      </c>
    </row>
    <row r="161" spans="1:7" s="9" customFormat="1" ht="12" customHeight="1" x14ac:dyDescent="0.2">
      <c r="A161" s="21">
        <v>3639</v>
      </c>
      <c r="B161" s="21">
        <v>6121</v>
      </c>
      <c r="C161" s="21">
        <v>330</v>
      </c>
      <c r="D161" s="21"/>
      <c r="E161" s="22" t="s">
        <v>157</v>
      </c>
      <c r="F161" s="23" t="s">
        <v>161</v>
      </c>
      <c r="G161" s="66">
        <v>500</v>
      </c>
    </row>
    <row r="162" spans="1:7" s="45" customFormat="1" ht="12" customHeight="1" x14ac:dyDescent="0.2">
      <c r="A162" s="67">
        <v>3639</v>
      </c>
      <c r="B162" s="21">
        <v>5169</v>
      </c>
      <c r="C162" s="21">
        <v>300</v>
      </c>
      <c r="D162" s="21"/>
      <c r="E162" s="22" t="s">
        <v>157</v>
      </c>
      <c r="F162" s="23" t="s">
        <v>162</v>
      </c>
      <c r="G162" s="24">
        <v>300</v>
      </c>
    </row>
    <row r="163" spans="1:7" s="45" customFormat="1" ht="12" customHeight="1" x14ac:dyDescent="0.2">
      <c r="A163" s="21">
        <v>2219</v>
      </c>
      <c r="B163" s="21">
        <v>6121</v>
      </c>
      <c r="C163" s="21">
        <v>394</v>
      </c>
      <c r="D163" s="21"/>
      <c r="E163" s="22" t="s">
        <v>157</v>
      </c>
      <c r="F163" s="60" t="s">
        <v>163</v>
      </c>
      <c r="G163" s="24">
        <v>400</v>
      </c>
    </row>
    <row r="164" spans="1:7" s="45" customFormat="1" ht="12" customHeight="1" x14ac:dyDescent="0.2">
      <c r="A164" s="21">
        <v>3111</v>
      </c>
      <c r="B164" s="21">
        <v>6121</v>
      </c>
      <c r="C164" s="21">
        <v>904</v>
      </c>
      <c r="D164" s="21"/>
      <c r="E164" s="22" t="s">
        <v>157</v>
      </c>
      <c r="F164" s="68" t="s">
        <v>164</v>
      </c>
      <c r="G164" s="24">
        <v>800</v>
      </c>
    </row>
    <row r="165" spans="1:7" s="45" customFormat="1" ht="12" customHeight="1" x14ac:dyDescent="0.2">
      <c r="A165" s="21">
        <v>3111</v>
      </c>
      <c r="B165" s="21">
        <v>6121</v>
      </c>
      <c r="C165" s="21">
        <v>2043</v>
      </c>
      <c r="D165" s="21"/>
      <c r="E165" s="22" t="s">
        <v>157</v>
      </c>
      <c r="F165" s="68" t="s">
        <v>165</v>
      </c>
      <c r="G165" s="24">
        <v>666</v>
      </c>
    </row>
    <row r="166" spans="1:7" s="45" customFormat="1" ht="12" customHeight="1" x14ac:dyDescent="0.2">
      <c r="A166" s="21">
        <v>3111</v>
      </c>
      <c r="B166" s="21">
        <v>6121</v>
      </c>
      <c r="C166" s="21">
        <v>2043</v>
      </c>
      <c r="D166" s="21"/>
      <c r="E166" s="22" t="s">
        <v>157</v>
      </c>
      <c r="F166" s="68" t="s">
        <v>166</v>
      </c>
      <c r="G166" s="24">
        <v>700</v>
      </c>
    </row>
    <row r="167" spans="1:7" s="61" customFormat="1" ht="12" customHeight="1" x14ac:dyDescent="0.2">
      <c r="A167" s="21">
        <v>3111</v>
      </c>
      <c r="B167" s="21">
        <v>6121</v>
      </c>
      <c r="C167" s="21">
        <v>902</v>
      </c>
      <c r="D167" s="21"/>
      <c r="E167" s="22" t="s">
        <v>157</v>
      </c>
      <c r="F167" s="23" t="s">
        <v>167</v>
      </c>
      <c r="G167" s="24">
        <v>600</v>
      </c>
    </row>
    <row r="168" spans="1:7" s="9" customFormat="1" ht="12" customHeight="1" x14ac:dyDescent="0.2">
      <c r="A168" s="21">
        <v>3113</v>
      </c>
      <c r="B168" s="21">
        <v>6121</v>
      </c>
      <c r="C168" s="21">
        <v>2044</v>
      </c>
      <c r="D168" s="21"/>
      <c r="E168" s="22" t="s">
        <v>157</v>
      </c>
      <c r="F168" s="23" t="s">
        <v>168</v>
      </c>
      <c r="G168" s="44">
        <v>9000</v>
      </c>
    </row>
    <row r="169" spans="1:7" s="9" customFormat="1" ht="12" customHeight="1" x14ac:dyDescent="0.2">
      <c r="A169" s="21">
        <v>3639</v>
      </c>
      <c r="B169" s="21">
        <v>6121</v>
      </c>
      <c r="C169" s="21">
        <v>2040</v>
      </c>
      <c r="D169" s="21">
        <v>38584505</v>
      </c>
      <c r="E169" s="22" t="s">
        <v>157</v>
      </c>
      <c r="F169" s="23" t="s">
        <v>169</v>
      </c>
      <c r="G169" s="66">
        <v>12000</v>
      </c>
    </row>
    <row r="170" spans="1:7" s="9" customFormat="1" ht="12" customHeight="1" x14ac:dyDescent="0.2">
      <c r="A170" s="21">
        <v>3639</v>
      </c>
      <c r="B170" s="21">
        <v>6121</v>
      </c>
      <c r="C170" s="21">
        <v>2040</v>
      </c>
      <c r="D170" s="21">
        <v>38500000</v>
      </c>
      <c r="E170" s="22" t="s">
        <v>157</v>
      </c>
      <c r="F170" s="23" t="s">
        <v>170</v>
      </c>
      <c r="G170" s="66">
        <v>4000</v>
      </c>
    </row>
    <row r="171" spans="1:7" s="9" customFormat="1" ht="12" customHeight="1" x14ac:dyDescent="0.2">
      <c r="A171" s="21">
        <v>4379</v>
      </c>
      <c r="B171" s="21">
        <v>6121</v>
      </c>
      <c r="C171" s="21">
        <v>2037</v>
      </c>
      <c r="D171" s="21"/>
      <c r="E171" s="22" t="s">
        <v>157</v>
      </c>
      <c r="F171" s="68" t="s">
        <v>171</v>
      </c>
      <c r="G171" s="66">
        <v>506</v>
      </c>
    </row>
    <row r="172" spans="1:7" s="9" customFormat="1" ht="12" customHeight="1" x14ac:dyDescent="0.2">
      <c r="A172" s="21">
        <v>4379</v>
      </c>
      <c r="B172" s="21">
        <v>6121</v>
      </c>
      <c r="C172" s="21">
        <v>2037</v>
      </c>
      <c r="D172" s="21"/>
      <c r="E172" s="22" t="s">
        <v>157</v>
      </c>
      <c r="F172" s="68" t="s">
        <v>172</v>
      </c>
      <c r="G172" s="66">
        <v>1275</v>
      </c>
    </row>
    <row r="173" spans="1:7" s="9" customFormat="1" ht="12" customHeight="1" x14ac:dyDescent="0.2">
      <c r="A173" s="21">
        <v>6171</v>
      </c>
      <c r="B173" s="21">
        <v>6121</v>
      </c>
      <c r="C173" s="21">
        <v>2042</v>
      </c>
      <c r="D173" s="21"/>
      <c r="E173" s="22" t="s">
        <v>157</v>
      </c>
      <c r="F173" s="23" t="s">
        <v>173</v>
      </c>
      <c r="G173" s="66">
        <v>3992</v>
      </c>
    </row>
    <row r="174" spans="1:7" s="9" customFormat="1" ht="12" customHeight="1" x14ac:dyDescent="0.2">
      <c r="A174" s="21">
        <v>6171</v>
      </c>
      <c r="B174" s="21">
        <v>6121</v>
      </c>
      <c r="C174" s="21">
        <v>2042</v>
      </c>
      <c r="D174" s="21"/>
      <c r="E174" s="22" t="s">
        <v>157</v>
      </c>
      <c r="F174" s="23" t="s">
        <v>174</v>
      </c>
      <c r="G174" s="66">
        <v>3213</v>
      </c>
    </row>
    <row r="175" spans="1:7" s="9" customFormat="1" ht="12" customHeight="1" x14ac:dyDescent="0.2">
      <c r="A175" s="21">
        <v>6171</v>
      </c>
      <c r="B175" s="21">
        <v>6121</v>
      </c>
      <c r="C175" s="21">
        <v>2046</v>
      </c>
      <c r="D175" s="21"/>
      <c r="E175" s="22" t="s">
        <v>157</v>
      </c>
      <c r="F175" s="23" t="s">
        <v>175</v>
      </c>
      <c r="G175" s="66">
        <v>90</v>
      </c>
    </row>
    <row r="176" spans="1:7" s="9" customFormat="1" ht="12" customHeight="1" x14ac:dyDescent="0.2">
      <c r="A176" s="21">
        <v>6171</v>
      </c>
      <c r="B176" s="21">
        <v>6121</v>
      </c>
      <c r="C176" s="21">
        <v>2046</v>
      </c>
      <c r="D176" s="21"/>
      <c r="E176" s="22" t="s">
        <v>157</v>
      </c>
      <c r="F176" s="23" t="s">
        <v>176</v>
      </c>
      <c r="G176" s="66">
        <v>706</v>
      </c>
    </row>
    <row r="177" spans="1:7" s="9" customFormat="1" ht="12" customHeight="1" x14ac:dyDescent="0.2">
      <c r="A177" s="21">
        <v>6171</v>
      </c>
      <c r="B177" s="21">
        <v>6121</v>
      </c>
      <c r="C177" s="21">
        <v>2045</v>
      </c>
      <c r="D177" s="21"/>
      <c r="E177" s="22" t="s">
        <v>157</v>
      </c>
      <c r="F177" s="23" t="s">
        <v>177</v>
      </c>
      <c r="G177" s="66">
        <v>800</v>
      </c>
    </row>
    <row r="178" spans="1:7" s="45" customFormat="1" ht="12" customHeight="1" x14ac:dyDescent="0.2">
      <c r="A178" s="21">
        <v>3631</v>
      </c>
      <c r="B178" s="21">
        <v>6121</v>
      </c>
      <c r="C178" s="21">
        <v>370</v>
      </c>
      <c r="D178" s="21"/>
      <c r="E178" s="22" t="s">
        <v>157</v>
      </c>
      <c r="F178" s="23" t="s">
        <v>178</v>
      </c>
      <c r="G178" s="69">
        <v>200</v>
      </c>
    </row>
    <row r="179" spans="1:7" s="9" customFormat="1" ht="12" customHeight="1" x14ac:dyDescent="0.2">
      <c r="A179" s="21">
        <v>3412</v>
      </c>
      <c r="B179" s="21">
        <v>6121</v>
      </c>
      <c r="C179" s="21">
        <v>2048</v>
      </c>
      <c r="D179" s="21"/>
      <c r="E179" s="22" t="s">
        <v>157</v>
      </c>
      <c r="F179" s="23" t="s">
        <v>179</v>
      </c>
      <c r="G179" s="69">
        <v>1000</v>
      </c>
    </row>
    <row r="180" spans="1:7" s="45" customFormat="1" ht="12" customHeight="1" x14ac:dyDescent="0.2">
      <c r="A180" s="21">
        <v>6171</v>
      </c>
      <c r="B180" s="21">
        <v>6121</v>
      </c>
      <c r="C180" s="21">
        <v>2050</v>
      </c>
      <c r="D180" s="21"/>
      <c r="E180" s="22" t="s">
        <v>157</v>
      </c>
      <c r="F180" s="23" t="s">
        <v>180</v>
      </c>
      <c r="G180" s="69">
        <f>18000-200-1100</f>
        <v>16700</v>
      </c>
    </row>
    <row r="181" spans="1:7" s="45" customFormat="1" ht="12" customHeight="1" x14ac:dyDescent="0.2">
      <c r="A181" s="21">
        <v>6171</v>
      </c>
      <c r="B181" s="21">
        <v>5171</v>
      </c>
      <c r="C181" s="21">
        <v>2050</v>
      </c>
      <c r="D181" s="21"/>
      <c r="E181" s="22" t="s">
        <v>157</v>
      </c>
      <c r="F181" s="23" t="s">
        <v>181</v>
      </c>
      <c r="G181" s="69">
        <v>5700</v>
      </c>
    </row>
    <row r="182" spans="1:7" s="36" customFormat="1" ht="12" customHeight="1" x14ac:dyDescent="0.2">
      <c r="A182" s="70"/>
      <c r="B182" s="70"/>
      <c r="C182" s="70"/>
      <c r="D182" s="70"/>
      <c r="E182" s="71"/>
      <c r="F182" s="72" t="s">
        <v>182</v>
      </c>
      <c r="G182" s="73">
        <f>SUM(G158:G181)</f>
        <v>66098</v>
      </c>
    </row>
    <row r="183" spans="1:7" s="9" customFormat="1" ht="12" customHeight="1" x14ac:dyDescent="0.2">
      <c r="A183" s="37"/>
      <c r="B183" s="37"/>
      <c r="C183" s="37"/>
      <c r="D183" s="37"/>
      <c r="E183" s="38"/>
      <c r="F183" s="39"/>
      <c r="G183" s="40"/>
    </row>
    <row r="184" spans="1:7" s="9" customFormat="1" ht="12" customHeight="1" x14ac:dyDescent="0.2">
      <c r="A184" s="37"/>
      <c r="B184" s="37"/>
      <c r="C184" s="37"/>
      <c r="D184" s="37"/>
      <c r="E184" s="38"/>
      <c r="F184" s="74"/>
      <c r="G184" s="65"/>
    </row>
    <row r="185" spans="1:7" s="9" customFormat="1" ht="12" customHeight="1" x14ac:dyDescent="0.2">
      <c r="A185" s="37"/>
      <c r="B185" s="37"/>
      <c r="C185" s="37"/>
      <c r="D185" s="75"/>
      <c r="E185" s="76"/>
      <c r="F185" s="34" t="s">
        <v>183</v>
      </c>
      <c r="G185" s="77">
        <f>G182</f>
        <v>66098</v>
      </c>
    </row>
    <row r="186" spans="1:7" s="9" customFormat="1" ht="12" customHeight="1" x14ac:dyDescent="0.2">
      <c r="A186" s="57"/>
      <c r="B186" s="37"/>
      <c r="C186" s="37"/>
      <c r="D186" s="37"/>
      <c r="E186" s="38"/>
      <c r="F186" s="50"/>
      <c r="G186" s="51"/>
    </row>
    <row r="187" spans="1:7" s="9" customFormat="1" ht="12" customHeight="1" x14ac:dyDescent="0.2">
      <c r="A187" s="17"/>
      <c r="B187" s="17"/>
      <c r="C187" s="17"/>
      <c r="D187" s="17"/>
      <c r="E187" s="18"/>
      <c r="F187" s="19" t="s">
        <v>184</v>
      </c>
      <c r="G187" s="41"/>
    </row>
    <row r="188" spans="1:7" s="9" customFormat="1" ht="12" customHeight="1" x14ac:dyDescent="0.2">
      <c r="A188" s="21">
        <v>2251</v>
      </c>
      <c r="B188" s="21">
        <v>5164</v>
      </c>
      <c r="C188" s="21">
        <v>958</v>
      </c>
      <c r="D188" s="21"/>
      <c r="E188" s="22" t="s">
        <v>185</v>
      </c>
      <c r="F188" s="23" t="s">
        <v>186</v>
      </c>
      <c r="G188" s="24">
        <v>20</v>
      </c>
    </row>
    <row r="189" spans="1:7" s="9" customFormat="1" ht="12" customHeight="1" x14ac:dyDescent="0.2">
      <c r="A189" s="21">
        <v>3330</v>
      </c>
      <c r="B189" s="21">
        <v>5164</v>
      </c>
      <c r="C189" s="21">
        <v>900</v>
      </c>
      <c r="D189" s="21"/>
      <c r="E189" s="22" t="s">
        <v>185</v>
      </c>
      <c r="F189" s="23" t="s">
        <v>187</v>
      </c>
      <c r="G189" s="24">
        <v>115</v>
      </c>
    </row>
    <row r="190" spans="1:7" s="9" customFormat="1" ht="12" customHeight="1" x14ac:dyDescent="0.2">
      <c r="A190" s="21">
        <v>3639</v>
      </c>
      <c r="B190" s="21">
        <v>5166</v>
      </c>
      <c r="C190" s="21">
        <v>800</v>
      </c>
      <c r="D190" s="21"/>
      <c r="E190" s="22" t="s">
        <v>185</v>
      </c>
      <c r="F190" s="23" t="s">
        <v>188</v>
      </c>
      <c r="G190" s="24">
        <v>100</v>
      </c>
    </row>
    <row r="191" spans="1:7" s="9" customFormat="1" ht="12" customHeight="1" x14ac:dyDescent="0.2">
      <c r="A191" s="21">
        <v>3639</v>
      </c>
      <c r="B191" s="21">
        <v>5169</v>
      </c>
      <c r="C191" s="21">
        <v>343</v>
      </c>
      <c r="D191" s="21"/>
      <c r="E191" s="22" t="s">
        <v>185</v>
      </c>
      <c r="F191" s="23" t="s">
        <v>189</v>
      </c>
      <c r="G191" s="24">
        <v>12</v>
      </c>
    </row>
    <row r="192" spans="1:7" s="9" customFormat="1" ht="12" customHeight="1" x14ac:dyDescent="0.2">
      <c r="A192" s="21">
        <v>3639</v>
      </c>
      <c r="B192" s="21">
        <v>5169</v>
      </c>
      <c r="C192" s="21">
        <v>800</v>
      </c>
      <c r="D192" s="21"/>
      <c r="E192" s="22" t="s">
        <v>185</v>
      </c>
      <c r="F192" s="23" t="s">
        <v>190</v>
      </c>
      <c r="G192" s="24">
        <v>100</v>
      </c>
    </row>
    <row r="193" spans="1:7" s="9" customFormat="1" ht="12" customHeight="1" x14ac:dyDescent="0.2">
      <c r="A193" s="21">
        <v>3639</v>
      </c>
      <c r="B193" s="21">
        <v>5169</v>
      </c>
      <c r="C193" s="21">
        <v>801</v>
      </c>
      <c r="D193" s="21"/>
      <c r="E193" s="22" t="s">
        <v>185</v>
      </c>
      <c r="F193" s="23" t="s">
        <v>191</v>
      </c>
      <c r="G193" s="24">
        <v>40</v>
      </c>
    </row>
    <row r="194" spans="1:7" s="9" customFormat="1" ht="12" customHeight="1" x14ac:dyDescent="0.2">
      <c r="A194" s="21">
        <v>3639</v>
      </c>
      <c r="B194" s="21">
        <v>5361</v>
      </c>
      <c r="C194" s="21">
        <v>800</v>
      </c>
      <c r="D194" s="21"/>
      <c r="E194" s="22" t="s">
        <v>185</v>
      </c>
      <c r="F194" s="23" t="s">
        <v>192</v>
      </c>
      <c r="G194" s="24">
        <v>5</v>
      </c>
    </row>
    <row r="195" spans="1:7" s="9" customFormat="1" ht="12" customHeight="1" x14ac:dyDescent="0.2">
      <c r="A195" s="21">
        <v>3639</v>
      </c>
      <c r="B195" s="21">
        <v>6130</v>
      </c>
      <c r="C195" s="21">
        <v>800</v>
      </c>
      <c r="D195" s="21"/>
      <c r="E195" s="22" t="s">
        <v>185</v>
      </c>
      <c r="F195" s="23" t="s">
        <v>193</v>
      </c>
      <c r="G195" s="24">
        <v>1000</v>
      </c>
    </row>
    <row r="196" spans="1:7" s="9" customFormat="1" ht="12" customHeight="1" x14ac:dyDescent="0.2">
      <c r="A196" s="21">
        <v>6171</v>
      </c>
      <c r="B196" s="21">
        <v>5192</v>
      </c>
      <c r="C196" s="21">
        <v>800</v>
      </c>
      <c r="D196" s="21"/>
      <c r="E196" s="22" t="s">
        <v>185</v>
      </c>
      <c r="F196" s="23" t="s">
        <v>194</v>
      </c>
      <c r="G196" s="24">
        <v>30</v>
      </c>
    </row>
    <row r="197" spans="1:7" s="9" customFormat="1" ht="12" customHeight="1" x14ac:dyDescent="0.2">
      <c r="A197" s="21">
        <v>6320</v>
      </c>
      <c r="B197" s="21">
        <v>5163</v>
      </c>
      <c r="C197" s="21">
        <v>800</v>
      </c>
      <c r="D197" s="21"/>
      <c r="E197" s="22" t="s">
        <v>185</v>
      </c>
      <c r="F197" s="23" t="s">
        <v>195</v>
      </c>
      <c r="G197" s="24">
        <v>2400</v>
      </c>
    </row>
    <row r="198" spans="1:7" s="9" customFormat="1" ht="12" customHeight="1" x14ac:dyDescent="0.2">
      <c r="A198" s="37"/>
      <c r="B198" s="37"/>
      <c r="C198" s="37"/>
      <c r="D198" s="37"/>
      <c r="E198" s="78"/>
      <c r="F198" s="34" t="s">
        <v>196</v>
      </c>
      <c r="G198" s="77">
        <f>SUM(G188:G197)</f>
        <v>3822</v>
      </c>
    </row>
    <row r="199" spans="1:7" s="9" customFormat="1" ht="12" customHeight="1" x14ac:dyDescent="0.2">
      <c r="A199" s="57"/>
      <c r="B199" s="37"/>
      <c r="C199" s="37"/>
      <c r="D199" s="37"/>
      <c r="E199" s="38"/>
      <c r="F199" s="50"/>
      <c r="G199" s="51"/>
    </row>
    <row r="200" spans="1:7" s="9" customFormat="1" ht="12" customHeight="1" x14ac:dyDescent="0.2">
      <c r="A200" s="17"/>
      <c r="B200" s="17"/>
      <c r="C200" s="17"/>
      <c r="D200" s="17"/>
      <c r="E200" s="18"/>
      <c r="F200" s="19" t="s">
        <v>197</v>
      </c>
      <c r="G200" s="65"/>
    </row>
    <row r="201" spans="1:7" s="9" customFormat="1" ht="12" customHeight="1" x14ac:dyDescent="0.2">
      <c r="A201" s="21">
        <v>2219</v>
      </c>
      <c r="B201" s="21">
        <v>5169</v>
      </c>
      <c r="C201" s="21">
        <v>353</v>
      </c>
      <c r="D201" s="21"/>
      <c r="E201" s="22" t="s">
        <v>198</v>
      </c>
      <c r="F201" s="23" t="s">
        <v>199</v>
      </c>
      <c r="G201" s="24">
        <v>70</v>
      </c>
    </row>
    <row r="202" spans="1:7" s="9" customFormat="1" ht="12" customHeight="1" x14ac:dyDescent="0.2">
      <c r="A202" s="21">
        <v>2219</v>
      </c>
      <c r="B202" s="21">
        <v>6121</v>
      </c>
      <c r="C202" s="21">
        <v>351</v>
      </c>
      <c r="D202" s="21"/>
      <c r="E202" s="22" t="s">
        <v>198</v>
      </c>
      <c r="F202" s="23" t="s">
        <v>200</v>
      </c>
      <c r="G202" s="24">
        <v>100</v>
      </c>
    </row>
    <row r="203" spans="1:7" s="9" customFormat="1" ht="12" customHeight="1" x14ac:dyDescent="0.2">
      <c r="A203" s="21">
        <v>2229</v>
      </c>
      <c r="B203" s="21">
        <v>5169</v>
      </c>
      <c r="C203" s="21">
        <v>351</v>
      </c>
      <c r="D203" s="21"/>
      <c r="E203" s="22" t="s">
        <v>198</v>
      </c>
      <c r="F203" s="23" t="s">
        <v>201</v>
      </c>
      <c r="G203" s="24">
        <v>20</v>
      </c>
    </row>
    <row r="204" spans="1:7" s="9" customFormat="1" ht="12" customHeight="1" x14ac:dyDescent="0.2">
      <c r="A204" s="21">
        <v>3631</v>
      </c>
      <c r="B204" s="21">
        <v>5154</v>
      </c>
      <c r="C204" s="21">
        <v>370</v>
      </c>
      <c r="D204" s="21"/>
      <c r="E204" s="22" t="s">
        <v>198</v>
      </c>
      <c r="F204" s="23" t="s">
        <v>202</v>
      </c>
      <c r="G204" s="24">
        <v>2800</v>
      </c>
    </row>
    <row r="205" spans="1:7" s="9" customFormat="1" ht="12" customHeight="1" x14ac:dyDescent="0.2">
      <c r="A205" s="21">
        <v>3632</v>
      </c>
      <c r="B205" s="21">
        <v>5131</v>
      </c>
      <c r="C205" s="21">
        <v>380</v>
      </c>
      <c r="D205" s="21"/>
      <c r="E205" s="22" t="s">
        <v>198</v>
      </c>
      <c r="F205" s="23" t="s">
        <v>203</v>
      </c>
      <c r="G205" s="24">
        <v>2</v>
      </c>
    </row>
    <row r="206" spans="1:7" s="9" customFormat="1" ht="12" customHeight="1" x14ac:dyDescent="0.2">
      <c r="A206" s="21">
        <v>3632</v>
      </c>
      <c r="B206" s="21">
        <v>5133</v>
      </c>
      <c r="C206" s="21">
        <v>380</v>
      </c>
      <c r="D206" s="21"/>
      <c r="E206" s="22" t="s">
        <v>198</v>
      </c>
      <c r="F206" s="23" t="s">
        <v>204</v>
      </c>
      <c r="G206" s="24">
        <v>1</v>
      </c>
    </row>
    <row r="207" spans="1:7" s="9" customFormat="1" ht="12" customHeight="1" x14ac:dyDescent="0.2">
      <c r="A207" s="21">
        <v>3632</v>
      </c>
      <c r="B207" s="21">
        <v>5137</v>
      </c>
      <c r="C207" s="21">
        <v>380</v>
      </c>
      <c r="D207" s="21"/>
      <c r="E207" s="22" t="s">
        <v>198</v>
      </c>
      <c r="F207" s="23" t="s">
        <v>205</v>
      </c>
      <c r="G207" s="24">
        <v>30</v>
      </c>
    </row>
    <row r="208" spans="1:7" s="9" customFormat="1" ht="12" customHeight="1" x14ac:dyDescent="0.2">
      <c r="A208" s="21">
        <v>3632</v>
      </c>
      <c r="B208" s="21">
        <v>5139</v>
      </c>
      <c r="C208" s="21">
        <v>380</v>
      </c>
      <c r="D208" s="21"/>
      <c r="E208" s="22" t="s">
        <v>198</v>
      </c>
      <c r="F208" s="23" t="s">
        <v>206</v>
      </c>
      <c r="G208" s="24">
        <v>20</v>
      </c>
    </row>
    <row r="209" spans="1:7" s="9" customFormat="1" ht="12" customHeight="1" x14ac:dyDescent="0.2">
      <c r="A209" s="21">
        <v>3632</v>
      </c>
      <c r="B209" s="21">
        <v>5151</v>
      </c>
      <c r="C209" s="21">
        <v>380</v>
      </c>
      <c r="D209" s="21"/>
      <c r="E209" s="22" t="s">
        <v>198</v>
      </c>
      <c r="F209" s="23" t="s">
        <v>207</v>
      </c>
      <c r="G209" s="24">
        <v>20</v>
      </c>
    </row>
    <row r="210" spans="1:7" s="9" customFormat="1" ht="12" customHeight="1" x14ac:dyDescent="0.2">
      <c r="A210" s="21">
        <v>3632</v>
      </c>
      <c r="B210" s="21">
        <v>5154</v>
      </c>
      <c r="C210" s="21">
        <v>380</v>
      </c>
      <c r="D210" s="21"/>
      <c r="E210" s="22" t="s">
        <v>198</v>
      </c>
      <c r="F210" s="23" t="s">
        <v>208</v>
      </c>
      <c r="G210" s="24">
        <v>70</v>
      </c>
    </row>
    <row r="211" spans="1:7" s="9" customFormat="1" ht="12" customHeight="1" x14ac:dyDescent="0.2">
      <c r="A211" s="21">
        <v>3632</v>
      </c>
      <c r="B211" s="21">
        <v>5156</v>
      </c>
      <c r="C211" s="21">
        <v>380</v>
      </c>
      <c r="D211" s="21"/>
      <c r="E211" s="22" t="s">
        <v>198</v>
      </c>
      <c r="F211" s="23" t="s">
        <v>209</v>
      </c>
      <c r="G211" s="24">
        <v>8</v>
      </c>
    </row>
    <row r="212" spans="1:7" s="9" customFormat="1" ht="12" customHeight="1" x14ac:dyDescent="0.2">
      <c r="A212" s="21">
        <v>3632</v>
      </c>
      <c r="B212" s="21">
        <v>5162</v>
      </c>
      <c r="C212" s="21">
        <v>380</v>
      </c>
      <c r="D212" s="21"/>
      <c r="E212" s="22" t="s">
        <v>198</v>
      </c>
      <c r="F212" s="23" t="s">
        <v>210</v>
      </c>
      <c r="G212" s="24">
        <v>25</v>
      </c>
    </row>
    <row r="213" spans="1:7" s="9" customFormat="1" ht="12" customHeight="1" x14ac:dyDescent="0.2">
      <c r="A213" s="21">
        <v>3632</v>
      </c>
      <c r="B213" s="21">
        <v>5164</v>
      </c>
      <c r="C213" s="21">
        <v>380</v>
      </c>
      <c r="D213" s="79"/>
      <c r="E213" s="22" t="s">
        <v>198</v>
      </c>
      <c r="F213" s="80" t="s">
        <v>211</v>
      </c>
      <c r="G213" s="66">
        <v>2</v>
      </c>
    </row>
    <row r="214" spans="1:7" s="9" customFormat="1" ht="12" customHeight="1" x14ac:dyDescent="0.2">
      <c r="A214" s="21">
        <v>3632</v>
      </c>
      <c r="B214" s="21">
        <v>5169</v>
      </c>
      <c r="C214" s="21">
        <v>380</v>
      </c>
      <c r="D214" s="79"/>
      <c r="E214" s="22" t="s">
        <v>198</v>
      </c>
      <c r="F214" s="80" t="s">
        <v>212</v>
      </c>
      <c r="G214" s="66">
        <v>30</v>
      </c>
    </row>
    <row r="215" spans="1:7" s="45" customFormat="1" ht="12" customHeight="1" x14ac:dyDescent="0.2">
      <c r="A215" s="21">
        <v>3632</v>
      </c>
      <c r="B215" s="21">
        <v>5171</v>
      </c>
      <c r="C215" s="21">
        <v>380</v>
      </c>
      <c r="D215" s="79"/>
      <c r="E215" s="22" t="s">
        <v>198</v>
      </c>
      <c r="F215" s="80" t="s">
        <v>213</v>
      </c>
      <c r="G215" s="66">
        <v>70</v>
      </c>
    </row>
    <row r="216" spans="1:7" s="45" customFormat="1" ht="12" customHeight="1" x14ac:dyDescent="0.2">
      <c r="A216" s="21">
        <v>3632</v>
      </c>
      <c r="B216" s="21">
        <v>5192</v>
      </c>
      <c r="C216" s="21">
        <v>380</v>
      </c>
      <c r="D216" s="79"/>
      <c r="E216" s="22" t="s">
        <v>198</v>
      </c>
      <c r="F216" s="80" t="s">
        <v>214</v>
      </c>
      <c r="G216" s="66">
        <v>150</v>
      </c>
    </row>
    <row r="217" spans="1:7" s="45" customFormat="1" ht="12" customHeight="1" x14ac:dyDescent="0.2">
      <c r="A217" s="21">
        <v>3632</v>
      </c>
      <c r="B217" s="21">
        <v>6129</v>
      </c>
      <c r="C217" s="21">
        <v>380</v>
      </c>
      <c r="D217" s="79"/>
      <c r="E217" s="22" t="s">
        <v>198</v>
      </c>
      <c r="F217" s="80" t="s">
        <v>215</v>
      </c>
      <c r="G217" s="66">
        <v>70</v>
      </c>
    </row>
    <row r="218" spans="1:7" s="45" customFormat="1" ht="12" customHeight="1" x14ac:dyDescent="0.2">
      <c r="A218" s="21">
        <v>3639</v>
      </c>
      <c r="B218" s="21">
        <v>5331</v>
      </c>
      <c r="C218" s="21">
        <v>378</v>
      </c>
      <c r="D218" s="21"/>
      <c r="E218" s="22" t="s">
        <v>198</v>
      </c>
      <c r="F218" s="23" t="s">
        <v>216</v>
      </c>
      <c r="G218" s="24">
        <v>33650</v>
      </c>
    </row>
    <row r="219" spans="1:7" s="45" customFormat="1" ht="12" customHeight="1" x14ac:dyDescent="0.2">
      <c r="A219" s="37"/>
      <c r="B219" s="37"/>
      <c r="C219" s="37"/>
      <c r="D219" s="81"/>
      <c r="E219" s="82"/>
      <c r="F219" s="34" t="s">
        <v>217</v>
      </c>
      <c r="G219" s="77">
        <f>SUM(G201:G218)</f>
        <v>37138</v>
      </c>
    </row>
    <row r="220" spans="1:7" s="45" customFormat="1" ht="12" customHeight="1" x14ac:dyDescent="0.2">
      <c r="A220" s="57"/>
      <c r="B220" s="37"/>
      <c r="C220" s="37"/>
      <c r="D220" s="37"/>
      <c r="E220" s="38"/>
      <c r="F220" s="50"/>
      <c r="G220" s="51"/>
    </row>
    <row r="221" spans="1:7" s="45" customFormat="1" ht="12" customHeight="1" x14ac:dyDescent="0.2">
      <c r="A221" s="17"/>
      <c r="B221" s="17"/>
      <c r="C221" s="17"/>
      <c r="D221" s="17"/>
      <c r="E221" s="18"/>
      <c r="F221" s="19" t="s">
        <v>218</v>
      </c>
      <c r="G221" s="65"/>
    </row>
    <row r="222" spans="1:7" s="45" customFormat="1" ht="12" customHeight="1" x14ac:dyDescent="0.2">
      <c r="A222" s="21">
        <v>3635</v>
      </c>
      <c r="B222" s="21">
        <v>5169</v>
      </c>
      <c r="C222" s="21">
        <v>450</v>
      </c>
      <c r="D222" s="21"/>
      <c r="E222" s="22" t="s">
        <v>219</v>
      </c>
      <c r="F222" s="23" t="s">
        <v>220</v>
      </c>
      <c r="G222" s="24">
        <v>40</v>
      </c>
    </row>
    <row r="223" spans="1:7" s="45" customFormat="1" ht="12" customHeight="1" x14ac:dyDescent="0.2">
      <c r="A223" s="21">
        <v>3635</v>
      </c>
      <c r="B223" s="21">
        <v>6119</v>
      </c>
      <c r="C223" s="21">
        <v>450</v>
      </c>
      <c r="D223" s="21"/>
      <c r="E223" s="22" t="s">
        <v>219</v>
      </c>
      <c r="F223" s="23" t="s">
        <v>221</v>
      </c>
      <c r="G223" s="24">
        <v>550</v>
      </c>
    </row>
    <row r="224" spans="1:7" s="45" customFormat="1" ht="12" customHeight="1" x14ac:dyDescent="0.2">
      <c r="A224" s="83">
        <v>3635</v>
      </c>
      <c r="B224" s="83">
        <v>5166</v>
      </c>
      <c r="C224" s="83">
        <v>450</v>
      </c>
      <c r="D224" s="83"/>
      <c r="E224" s="22" t="s">
        <v>219</v>
      </c>
      <c r="F224" s="23" t="s">
        <v>222</v>
      </c>
      <c r="G224" s="24">
        <v>30</v>
      </c>
    </row>
    <row r="225" spans="1:7" s="45" customFormat="1" ht="12" customHeight="1" x14ac:dyDescent="0.2">
      <c r="A225" s="83"/>
      <c r="B225" s="83"/>
      <c r="C225" s="83"/>
      <c r="D225" s="83"/>
      <c r="E225" s="84"/>
      <c r="F225" s="34" t="s">
        <v>223</v>
      </c>
      <c r="G225" s="77">
        <f>SUM(G222:G224)</f>
        <v>620</v>
      </c>
    </row>
    <row r="226" spans="1:7" s="9" customFormat="1" ht="12" customHeight="1" x14ac:dyDescent="0.2">
      <c r="A226" s="57"/>
      <c r="B226" s="37"/>
      <c r="C226" s="37"/>
      <c r="D226" s="37"/>
      <c r="E226" s="38"/>
      <c r="F226" s="50"/>
      <c r="G226" s="51"/>
    </row>
    <row r="227" spans="1:7" s="9" customFormat="1" ht="12" customHeight="1" x14ac:dyDescent="0.2">
      <c r="A227" s="37"/>
      <c r="B227" s="37"/>
      <c r="C227" s="37"/>
      <c r="D227" s="37"/>
      <c r="E227" s="38"/>
      <c r="F227" s="85" t="s">
        <v>224</v>
      </c>
      <c r="G227" s="35">
        <f>G219+G225+G198+G185</f>
        <v>107678</v>
      </c>
    </row>
    <row r="228" spans="1:7" s="9" customFormat="1" ht="12" customHeight="1" x14ac:dyDescent="0.2">
      <c r="A228" s="37"/>
      <c r="B228" s="37"/>
      <c r="C228" s="37"/>
      <c r="D228" s="37"/>
      <c r="E228" s="38"/>
      <c r="F228" s="50"/>
      <c r="G228" s="51"/>
    </row>
    <row r="229" spans="1:7" s="9" customFormat="1" ht="12" customHeight="1" x14ac:dyDescent="0.2">
      <c r="A229" s="37"/>
      <c r="B229" s="37"/>
      <c r="C229" s="37"/>
      <c r="D229" s="37"/>
      <c r="E229" s="38"/>
      <c r="F229" s="50"/>
      <c r="G229" s="51"/>
    </row>
    <row r="230" spans="1:7" s="9" customFormat="1" ht="12" customHeight="1" x14ac:dyDescent="0.2">
      <c r="A230" s="37"/>
      <c r="B230" s="37"/>
      <c r="C230" s="37"/>
      <c r="D230" s="37"/>
      <c r="E230" s="38"/>
      <c r="F230" s="86" t="s">
        <v>225</v>
      </c>
      <c r="G230" s="56"/>
    </row>
    <row r="231" spans="1:7" s="9" customFormat="1" ht="12" customHeight="1" x14ac:dyDescent="0.2">
      <c r="A231" s="37"/>
      <c r="B231" s="37"/>
      <c r="C231" s="37"/>
      <c r="D231" s="37"/>
      <c r="E231" s="38"/>
      <c r="F231" s="86" t="s">
        <v>226</v>
      </c>
      <c r="G231" s="56"/>
    </row>
    <row r="232" spans="1:7" s="9" customFormat="1" ht="12" customHeight="1" x14ac:dyDescent="0.2">
      <c r="A232" s="79">
        <v>6171</v>
      </c>
      <c r="B232" s="79">
        <v>5169</v>
      </c>
      <c r="C232" s="79">
        <v>608</v>
      </c>
      <c r="D232" s="79"/>
      <c r="E232" s="87" t="s">
        <v>227</v>
      </c>
      <c r="F232" s="80" t="s">
        <v>226</v>
      </c>
      <c r="G232" s="66">
        <v>75</v>
      </c>
    </row>
    <row r="233" spans="1:7" s="9" customFormat="1" ht="12" customHeight="1" x14ac:dyDescent="0.2">
      <c r="A233" s="88"/>
      <c r="B233" s="88"/>
      <c r="C233" s="88"/>
      <c r="D233" s="88"/>
      <c r="E233" s="89"/>
      <c r="F233" s="90" t="s">
        <v>228</v>
      </c>
      <c r="G233" s="91">
        <f>SUM(G232)</f>
        <v>75</v>
      </c>
    </row>
    <row r="234" spans="1:7" s="9" customFormat="1" ht="12" customHeight="1" x14ac:dyDescent="0.2">
      <c r="A234" s="37"/>
      <c r="B234" s="37"/>
      <c r="C234" s="37"/>
      <c r="D234" s="37"/>
      <c r="E234" s="38"/>
      <c r="F234" s="92"/>
      <c r="G234" s="93"/>
    </row>
    <row r="235" spans="1:7" s="9" customFormat="1" ht="12" customHeight="1" x14ac:dyDescent="0.2">
      <c r="A235" s="17"/>
      <c r="B235" s="17"/>
      <c r="C235" s="17"/>
      <c r="D235" s="17"/>
      <c r="E235" s="18"/>
      <c r="F235" s="19" t="s">
        <v>229</v>
      </c>
      <c r="G235" s="41"/>
    </row>
    <row r="236" spans="1:7" s="9" customFormat="1" ht="12" customHeight="1" x14ac:dyDescent="0.2">
      <c r="A236" s="21">
        <v>3322</v>
      </c>
      <c r="B236" s="21">
        <v>5151</v>
      </c>
      <c r="C236" s="21">
        <v>201</v>
      </c>
      <c r="D236" s="21"/>
      <c r="E236" s="22" t="s">
        <v>230</v>
      </c>
      <c r="F236" s="23" t="s">
        <v>231</v>
      </c>
      <c r="G236" s="24">
        <v>25</v>
      </c>
    </row>
    <row r="237" spans="1:7" s="9" customFormat="1" ht="12" customHeight="1" x14ac:dyDescent="0.2">
      <c r="A237" s="21">
        <v>3322</v>
      </c>
      <c r="B237" s="21">
        <v>5171</v>
      </c>
      <c r="C237" s="21">
        <v>315</v>
      </c>
      <c r="D237" s="21"/>
      <c r="E237" s="22" t="s">
        <v>230</v>
      </c>
      <c r="F237" s="23" t="s">
        <v>232</v>
      </c>
      <c r="G237" s="24">
        <v>200</v>
      </c>
    </row>
    <row r="238" spans="1:7" s="9" customFormat="1" ht="12" customHeight="1" x14ac:dyDescent="0.2">
      <c r="A238" s="21">
        <v>3322</v>
      </c>
      <c r="B238" s="21">
        <v>5222</v>
      </c>
      <c r="C238" s="21">
        <v>315</v>
      </c>
      <c r="D238" s="21">
        <v>34054</v>
      </c>
      <c r="E238" s="22" t="s">
        <v>230</v>
      </c>
      <c r="F238" s="23" t="s">
        <v>233</v>
      </c>
      <c r="G238" s="24">
        <v>300</v>
      </c>
    </row>
    <row r="239" spans="1:7" s="9" customFormat="1" ht="12" customHeight="1" x14ac:dyDescent="0.2">
      <c r="A239" s="21">
        <v>6171</v>
      </c>
      <c r="B239" s="21">
        <v>5134</v>
      </c>
      <c r="C239" s="21">
        <v>201</v>
      </c>
      <c r="D239" s="21"/>
      <c r="E239" s="22" t="s">
        <v>230</v>
      </c>
      <c r="F239" s="23" t="s">
        <v>234</v>
      </c>
      <c r="G239" s="24">
        <v>50</v>
      </c>
    </row>
    <row r="240" spans="1:7" s="9" customFormat="1" ht="12" customHeight="1" x14ac:dyDescent="0.2">
      <c r="A240" s="21">
        <v>6171</v>
      </c>
      <c r="B240" s="21">
        <v>5136</v>
      </c>
      <c r="C240" s="21">
        <v>201</v>
      </c>
      <c r="D240" s="21"/>
      <c r="E240" s="22" t="s">
        <v>230</v>
      </c>
      <c r="F240" s="23" t="s">
        <v>235</v>
      </c>
      <c r="G240" s="24">
        <v>90</v>
      </c>
    </row>
    <row r="241" spans="1:7" s="9" customFormat="1" ht="12" customHeight="1" x14ac:dyDescent="0.2">
      <c r="A241" s="21">
        <v>6171</v>
      </c>
      <c r="B241" s="21">
        <v>5137</v>
      </c>
      <c r="C241" s="21">
        <v>201</v>
      </c>
      <c r="D241" s="21"/>
      <c r="E241" s="22" t="s">
        <v>230</v>
      </c>
      <c r="F241" s="23" t="s">
        <v>236</v>
      </c>
      <c r="G241" s="24">
        <v>200</v>
      </c>
    </row>
    <row r="242" spans="1:7" s="9" customFormat="1" ht="12" customHeight="1" x14ac:dyDescent="0.2">
      <c r="A242" s="21">
        <v>6171</v>
      </c>
      <c r="B242" s="21">
        <v>5137</v>
      </c>
      <c r="C242" s="21">
        <v>224</v>
      </c>
      <c r="D242" s="21"/>
      <c r="E242" s="22" t="s">
        <v>230</v>
      </c>
      <c r="F242" s="23" t="s">
        <v>237</v>
      </c>
      <c r="G242" s="24">
        <v>17</v>
      </c>
    </row>
    <row r="243" spans="1:7" s="9" customFormat="1" ht="12" customHeight="1" x14ac:dyDescent="0.2">
      <c r="A243" s="21">
        <v>6171</v>
      </c>
      <c r="B243" s="21">
        <v>5139</v>
      </c>
      <c r="C243" s="21">
        <v>221</v>
      </c>
      <c r="D243" s="21"/>
      <c r="E243" s="22" t="s">
        <v>230</v>
      </c>
      <c r="F243" s="23" t="s">
        <v>238</v>
      </c>
      <c r="G243" s="24">
        <v>180</v>
      </c>
    </row>
    <row r="244" spans="1:7" s="9" customFormat="1" ht="12" customHeight="1" x14ac:dyDescent="0.2">
      <c r="A244" s="21">
        <v>6171</v>
      </c>
      <c r="B244" s="21">
        <v>5139</v>
      </c>
      <c r="C244" s="21">
        <v>222</v>
      </c>
      <c r="D244" s="21"/>
      <c r="E244" s="22" t="s">
        <v>230</v>
      </c>
      <c r="F244" s="23" t="s">
        <v>239</v>
      </c>
      <c r="G244" s="24">
        <v>200</v>
      </c>
    </row>
    <row r="245" spans="1:7" s="9" customFormat="1" ht="12" customHeight="1" x14ac:dyDescent="0.2">
      <c r="A245" s="21">
        <v>6171</v>
      </c>
      <c r="B245" s="21">
        <v>5139</v>
      </c>
      <c r="C245" s="21">
        <v>225</v>
      </c>
      <c r="D245" s="21"/>
      <c r="E245" s="22" t="s">
        <v>230</v>
      </c>
      <c r="F245" s="23" t="s">
        <v>240</v>
      </c>
      <c r="G245" s="24">
        <v>5</v>
      </c>
    </row>
    <row r="246" spans="1:7" s="9" customFormat="1" ht="12" customHeight="1" x14ac:dyDescent="0.2">
      <c r="A246" s="21">
        <v>6171</v>
      </c>
      <c r="B246" s="21">
        <v>5139</v>
      </c>
      <c r="C246" s="21">
        <v>226</v>
      </c>
      <c r="D246" s="21"/>
      <c r="E246" s="22" t="s">
        <v>230</v>
      </c>
      <c r="F246" s="23" t="s">
        <v>241</v>
      </c>
      <c r="G246" s="24">
        <v>2</v>
      </c>
    </row>
    <row r="247" spans="1:7" s="9" customFormat="1" ht="12" customHeight="1" x14ac:dyDescent="0.2">
      <c r="A247" s="21">
        <v>6171</v>
      </c>
      <c r="B247" s="21">
        <v>5139</v>
      </c>
      <c r="C247" s="21">
        <v>227</v>
      </c>
      <c r="D247" s="21"/>
      <c r="E247" s="22" t="s">
        <v>230</v>
      </c>
      <c r="F247" s="23" t="s">
        <v>242</v>
      </c>
      <c r="G247" s="24">
        <v>5</v>
      </c>
    </row>
    <row r="248" spans="1:7" s="9" customFormat="1" ht="12" customHeight="1" x14ac:dyDescent="0.2">
      <c r="A248" s="21">
        <v>6171</v>
      </c>
      <c r="B248" s="21">
        <v>5139</v>
      </c>
      <c r="C248" s="21">
        <v>228</v>
      </c>
      <c r="D248" s="21"/>
      <c r="E248" s="22" t="s">
        <v>230</v>
      </c>
      <c r="F248" s="23" t="s">
        <v>243</v>
      </c>
      <c r="G248" s="24">
        <v>220</v>
      </c>
    </row>
    <row r="249" spans="1:7" s="9" customFormat="1" ht="12" customHeight="1" x14ac:dyDescent="0.2">
      <c r="A249" s="21">
        <v>6171</v>
      </c>
      <c r="B249" s="21">
        <v>5139</v>
      </c>
      <c r="C249" s="21">
        <v>229</v>
      </c>
      <c r="D249" s="21"/>
      <c r="E249" s="22" t="s">
        <v>230</v>
      </c>
      <c r="F249" s="23" t="s">
        <v>244</v>
      </c>
      <c r="G249" s="24">
        <v>200</v>
      </c>
    </row>
    <row r="250" spans="1:7" s="9" customFormat="1" ht="12" customHeight="1" x14ac:dyDescent="0.2">
      <c r="A250" s="21">
        <v>6171</v>
      </c>
      <c r="B250" s="21">
        <v>5139</v>
      </c>
      <c r="C250" s="21">
        <v>261</v>
      </c>
      <c r="D250" s="21"/>
      <c r="E250" s="22" t="s">
        <v>230</v>
      </c>
      <c r="F250" s="23" t="s">
        <v>245</v>
      </c>
      <c r="G250" s="24">
        <v>10</v>
      </c>
    </row>
    <row r="251" spans="1:7" s="9" customFormat="1" ht="12" customHeight="1" x14ac:dyDescent="0.2">
      <c r="A251" s="21">
        <v>6171</v>
      </c>
      <c r="B251" s="21">
        <v>5151</v>
      </c>
      <c r="C251" s="21">
        <v>201</v>
      </c>
      <c r="D251" s="21"/>
      <c r="E251" s="22" t="s">
        <v>230</v>
      </c>
      <c r="F251" s="23" t="s">
        <v>246</v>
      </c>
      <c r="G251" s="24">
        <v>300</v>
      </c>
    </row>
    <row r="252" spans="1:7" s="9" customFormat="1" ht="12" customHeight="1" x14ac:dyDescent="0.2">
      <c r="A252" s="21">
        <v>6171</v>
      </c>
      <c r="B252" s="21">
        <v>5152</v>
      </c>
      <c r="C252" s="21">
        <v>201</v>
      </c>
      <c r="D252" s="21"/>
      <c r="E252" s="22" t="s">
        <v>230</v>
      </c>
      <c r="F252" s="23" t="s">
        <v>247</v>
      </c>
      <c r="G252" s="24">
        <v>2300</v>
      </c>
    </row>
    <row r="253" spans="1:7" s="9" customFormat="1" ht="12" customHeight="1" x14ac:dyDescent="0.2">
      <c r="A253" s="21">
        <v>6171</v>
      </c>
      <c r="B253" s="21">
        <v>5154</v>
      </c>
      <c r="C253" s="21">
        <v>201</v>
      </c>
      <c r="D253" s="21"/>
      <c r="E253" s="22" t="s">
        <v>230</v>
      </c>
      <c r="F253" s="23" t="s">
        <v>248</v>
      </c>
      <c r="G253" s="24">
        <v>1000</v>
      </c>
    </row>
    <row r="254" spans="1:7" s="9" customFormat="1" ht="12" customHeight="1" x14ac:dyDescent="0.2">
      <c r="A254" s="21">
        <v>6171</v>
      </c>
      <c r="B254" s="21">
        <v>5156</v>
      </c>
      <c r="C254" s="21">
        <v>201</v>
      </c>
      <c r="D254" s="21"/>
      <c r="E254" s="22" t="s">
        <v>230</v>
      </c>
      <c r="F254" s="23" t="s">
        <v>249</v>
      </c>
      <c r="G254" s="24">
        <v>200</v>
      </c>
    </row>
    <row r="255" spans="1:7" s="9" customFormat="1" ht="12" customHeight="1" x14ac:dyDescent="0.2">
      <c r="A255" s="21">
        <v>6171</v>
      </c>
      <c r="B255" s="21">
        <v>5156</v>
      </c>
      <c r="C255" s="21">
        <v>264</v>
      </c>
      <c r="D255" s="21"/>
      <c r="E255" s="22" t="s">
        <v>250</v>
      </c>
      <c r="F255" s="94" t="s">
        <v>251</v>
      </c>
      <c r="G255" s="24">
        <v>80</v>
      </c>
    </row>
    <row r="256" spans="1:7" s="9" customFormat="1" ht="12" customHeight="1" x14ac:dyDescent="0.2">
      <c r="A256" s="21">
        <v>6171</v>
      </c>
      <c r="B256" s="21">
        <v>5161</v>
      </c>
      <c r="C256" s="21">
        <v>201</v>
      </c>
      <c r="D256" s="21"/>
      <c r="E256" s="22" t="s">
        <v>230</v>
      </c>
      <c r="F256" s="23" t="s">
        <v>252</v>
      </c>
      <c r="G256" s="24">
        <v>700</v>
      </c>
    </row>
    <row r="257" spans="1:7" s="9" customFormat="1" ht="12" customHeight="1" x14ac:dyDescent="0.2">
      <c r="A257" s="21">
        <v>6171</v>
      </c>
      <c r="B257" s="21">
        <v>5162</v>
      </c>
      <c r="C257" s="21">
        <v>201</v>
      </c>
      <c r="D257" s="21"/>
      <c r="E257" s="22" t="s">
        <v>230</v>
      </c>
      <c r="F257" s="23" t="s">
        <v>253</v>
      </c>
      <c r="G257" s="24">
        <v>500</v>
      </c>
    </row>
    <row r="258" spans="1:7" s="9" customFormat="1" ht="12" customHeight="1" x14ac:dyDescent="0.2">
      <c r="A258" s="21">
        <v>6171</v>
      </c>
      <c r="B258" s="21">
        <v>5166</v>
      </c>
      <c r="C258" s="21">
        <v>201</v>
      </c>
      <c r="D258" s="21"/>
      <c r="E258" s="22" t="s">
        <v>230</v>
      </c>
      <c r="F258" s="23" t="s">
        <v>254</v>
      </c>
      <c r="G258" s="24">
        <v>2000</v>
      </c>
    </row>
    <row r="259" spans="1:7" s="9" customFormat="1" ht="12" customHeight="1" x14ac:dyDescent="0.2">
      <c r="A259" s="21">
        <v>6171</v>
      </c>
      <c r="B259" s="21">
        <v>5169</v>
      </c>
      <c r="C259" s="21">
        <v>10</v>
      </c>
      <c r="D259" s="21"/>
      <c r="E259" s="22" t="s">
        <v>230</v>
      </c>
      <c r="F259" s="23" t="s">
        <v>255</v>
      </c>
      <c r="G259" s="24">
        <f>2550-650</f>
        <v>1900</v>
      </c>
    </row>
    <row r="260" spans="1:7" s="9" customFormat="1" ht="12" customHeight="1" x14ac:dyDescent="0.2">
      <c r="A260" s="21">
        <v>6171</v>
      </c>
      <c r="B260" s="21">
        <v>5169</v>
      </c>
      <c r="C260" s="21">
        <v>244</v>
      </c>
      <c r="D260" s="21"/>
      <c r="E260" s="22" t="s">
        <v>230</v>
      </c>
      <c r="F260" s="23" t="s">
        <v>256</v>
      </c>
      <c r="G260" s="24">
        <v>15</v>
      </c>
    </row>
    <row r="261" spans="1:7" s="9" customFormat="1" ht="12" customHeight="1" x14ac:dyDescent="0.2">
      <c r="A261" s="21">
        <v>6171</v>
      </c>
      <c r="B261" s="21">
        <v>5169</v>
      </c>
      <c r="C261" s="21">
        <v>245</v>
      </c>
      <c r="D261" s="21"/>
      <c r="E261" s="22" t="s">
        <v>230</v>
      </c>
      <c r="F261" s="23" t="s">
        <v>257</v>
      </c>
      <c r="G261" s="24">
        <v>220</v>
      </c>
    </row>
    <row r="262" spans="1:7" s="9" customFormat="1" ht="12" customHeight="1" x14ac:dyDescent="0.2">
      <c r="A262" s="21">
        <v>6171</v>
      </c>
      <c r="B262" s="21">
        <v>5169</v>
      </c>
      <c r="C262" s="21">
        <v>246</v>
      </c>
      <c r="D262" s="21"/>
      <c r="E262" s="22" t="s">
        <v>230</v>
      </c>
      <c r="F262" s="23" t="s">
        <v>258</v>
      </c>
      <c r="G262" s="24">
        <v>300</v>
      </c>
    </row>
    <row r="263" spans="1:7" s="9" customFormat="1" ht="12" customHeight="1" x14ac:dyDescent="0.2">
      <c r="A263" s="21">
        <v>6171</v>
      </c>
      <c r="B263" s="21">
        <v>5139</v>
      </c>
      <c r="C263" s="21">
        <v>260</v>
      </c>
      <c r="D263" s="21"/>
      <c r="E263" s="22" t="s">
        <v>230</v>
      </c>
      <c r="F263" s="23" t="s">
        <v>259</v>
      </c>
      <c r="G263" s="24">
        <v>50</v>
      </c>
    </row>
    <row r="264" spans="1:7" s="9" customFormat="1" ht="12" customHeight="1" x14ac:dyDescent="0.2">
      <c r="A264" s="21">
        <v>6171</v>
      </c>
      <c r="B264" s="21">
        <v>5169</v>
      </c>
      <c r="C264" s="21">
        <v>261</v>
      </c>
      <c r="D264" s="21"/>
      <c r="E264" s="22" t="s">
        <v>230</v>
      </c>
      <c r="F264" s="23" t="s">
        <v>260</v>
      </c>
      <c r="G264" s="24">
        <v>60</v>
      </c>
    </row>
    <row r="265" spans="1:7" s="9" customFormat="1" ht="12" customHeight="1" x14ac:dyDescent="0.2">
      <c r="A265" s="21">
        <v>6171</v>
      </c>
      <c r="B265" s="21">
        <v>5169</v>
      </c>
      <c r="C265" s="21">
        <v>262</v>
      </c>
      <c r="D265" s="21"/>
      <c r="E265" s="22" t="s">
        <v>230</v>
      </c>
      <c r="F265" s="23" t="s">
        <v>261</v>
      </c>
      <c r="G265" s="24">
        <v>80</v>
      </c>
    </row>
    <row r="266" spans="1:7" s="9" customFormat="1" ht="12" customHeight="1" x14ac:dyDescent="0.2">
      <c r="A266" s="21">
        <v>6171</v>
      </c>
      <c r="B266" s="21">
        <v>5169</v>
      </c>
      <c r="C266" s="21">
        <v>265</v>
      </c>
      <c r="D266" s="21"/>
      <c r="E266" s="22" t="s">
        <v>230</v>
      </c>
      <c r="F266" s="23" t="s">
        <v>262</v>
      </c>
      <c r="G266" s="24">
        <v>10</v>
      </c>
    </row>
    <row r="267" spans="1:7" s="9" customFormat="1" ht="12" customHeight="1" x14ac:dyDescent="0.2">
      <c r="A267" s="21">
        <v>6171</v>
      </c>
      <c r="B267" s="21">
        <v>5169</v>
      </c>
      <c r="C267" s="21">
        <v>269</v>
      </c>
      <c r="D267" s="21"/>
      <c r="E267" s="22" t="s">
        <v>230</v>
      </c>
      <c r="F267" s="23" t="s">
        <v>263</v>
      </c>
      <c r="G267" s="24">
        <v>269</v>
      </c>
    </row>
    <row r="268" spans="1:7" s="9" customFormat="1" ht="12" customHeight="1" x14ac:dyDescent="0.2">
      <c r="A268" s="21">
        <v>6171</v>
      </c>
      <c r="B268" s="21">
        <v>6121</v>
      </c>
      <c r="C268" s="21">
        <v>263</v>
      </c>
      <c r="D268" s="21"/>
      <c r="E268" s="22" t="s">
        <v>230</v>
      </c>
      <c r="F268" s="23" t="s">
        <v>264</v>
      </c>
      <c r="G268" s="24">
        <v>80</v>
      </c>
    </row>
    <row r="269" spans="1:7" s="9" customFormat="1" ht="12" customHeight="1" x14ac:dyDescent="0.2">
      <c r="A269" s="21">
        <v>6171</v>
      </c>
      <c r="B269" s="21">
        <v>6121</v>
      </c>
      <c r="C269" s="21">
        <v>270</v>
      </c>
      <c r="D269" s="21"/>
      <c r="E269" s="22" t="s">
        <v>230</v>
      </c>
      <c r="F269" s="23" t="s">
        <v>265</v>
      </c>
      <c r="G269" s="24">
        <v>80</v>
      </c>
    </row>
    <row r="270" spans="1:7" s="9" customFormat="1" ht="12" customHeight="1" x14ac:dyDescent="0.2">
      <c r="A270" s="21">
        <v>6171</v>
      </c>
      <c r="B270" s="21">
        <v>5171</v>
      </c>
      <c r="C270" s="21">
        <v>263</v>
      </c>
      <c r="D270" s="21"/>
      <c r="E270" s="22" t="s">
        <v>230</v>
      </c>
      <c r="F270" s="23" t="s">
        <v>266</v>
      </c>
      <c r="G270" s="24">
        <f>550-80</f>
        <v>470</v>
      </c>
    </row>
    <row r="271" spans="1:7" s="9" customFormat="1" ht="12" customHeight="1" x14ac:dyDescent="0.2">
      <c r="A271" s="21">
        <v>6171</v>
      </c>
      <c r="B271" s="21">
        <v>5171</v>
      </c>
      <c r="C271" s="21">
        <v>270</v>
      </c>
      <c r="D271" s="21"/>
      <c r="E271" s="22" t="s">
        <v>230</v>
      </c>
      <c r="F271" s="23" t="s">
        <v>267</v>
      </c>
      <c r="G271" s="24">
        <v>470</v>
      </c>
    </row>
    <row r="272" spans="1:7" s="9" customFormat="1" ht="12" customHeight="1" x14ac:dyDescent="0.2">
      <c r="A272" s="21">
        <v>6171</v>
      </c>
      <c r="B272" s="21">
        <v>5194</v>
      </c>
      <c r="C272" s="21">
        <v>201</v>
      </c>
      <c r="D272" s="21"/>
      <c r="E272" s="22" t="s">
        <v>230</v>
      </c>
      <c r="F272" s="23" t="s">
        <v>268</v>
      </c>
      <c r="G272" s="24">
        <v>70</v>
      </c>
    </row>
    <row r="273" spans="1:7" s="9" customFormat="1" ht="12" customHeight="1" x14ac:dyDescent="0.2">
      <c r="A273" s="21">
        <v>6171</v>
      </c>
      <c r="B273" s="21">
        <v>5222</v>
      </c>
      <c r="C273" s="21">
        <v>10</v>
      </c>
      <c r="D273" s="21"/>
      <c r="E273" s="22" t="s">
        <v>230</v>
      </c>
      <c r="F273" s="23" t="s">
        <v>269</v>
      </c>
      <c r="G273" s="24">
        <v>50</v>
      </c>
    </row>
    <row r="274" spans="1:7" s="9" customFormat="1" ht="12" customHeight="1" x14ac:dyDescent="0.2">
      <c r="A274" s="21">
        <v>6171</v>
      </c>
      <c r="B274" s="21">
        <v>5361</v>
      </c>
      <c r="C274" s="21">
        <v>201</v>
      </c>
      <c r="D274" s="21"/>
      <c r="E274" s="22" t="s">
        <v>230</v>
      </c>
      <c r="F274" s="23" t="s">
        <v>270</v>
      </c>
      <c r="G274" s="24">
        <v>20</v>
      </c>
    </row>
    <row r="275" spans="1:7" s="9" customFormat="1" ht="12" customHeight="1" x14ac:dyDescent="0.2">
      <c r="A275" s="21">
        <v>6171</v>
      </c>
      <c r="B275" s="21">
        <v>5362</v>
      </c>
      <c r="C275" s="21">
        <v>201</v>
      </c>
      <c r="D275" s="21"/>
      <c r="E275" s="22" t="s">
        <v>230</v>
      </c>
      <c r="F275" s="23" t="s">
        <v>271</v>
      </c>
      <c r="G275" s="24">
        <v>10</v>
      </c>
    </row>
    <row r="276" spans="1:7" s="9" customFormat="1" ht="12" customHeight="1" x14ac:dyDescent="0.2">
      <c r="A276" s="21">
        <v>6171</v>
      </c>
      <c r="B276" s="21">
        <v>5499</v>
      </c>
      <c r="C276" s="21">
        <v>10</v>
      </c>
      <c r="D276" s="21"/>
      <c r="E276" s="22" t="s">
        <v>230</v>
      </c>
      <c r="F276" s="23" t="s">
        <v>272</v>
      </c>
      <c r="G276" s="24">
        <v>101</v>
      </c>
    </row>
    <row r="277" spans="1:7" s="9" customFormat="1" ht="12" customHeight="1" x14ac:dyDescent="0.2">
      <c r="A277" s="21">
        <v>6171</v>
      </c>
      <c r="B277" s="21">
        <v>5499</v>
      </c>
      <c r="C277" s="21">
        <v>10</v>
      </c>
      <c r="D277" s="21"/>
      <c r="E277" s="22" t="s">
        <v>230</v>
      </c>
      <c r="F277" s="23" t="s">
        <v>273</v>
      </c>
      <c r="G277" s="24">
        <f>1800+650</f>
        <v>2450</v>
      </c>
    </row>
    <row r="278" spans="1:7" s="9" customFormat="1" ht="12" customHeight="1" x14ac:dyDescent="0.2">
      <c r="A278" s="21">
        <v>6171</v>
      </c>
      <c r="B278" s="21">
        <v>5362</v>
      </c>
      <c r="C278" s="21">
        <v>200</v>
      </c>
      <c r="D278" s="21"/>
      <c r="E278" s="22" t="s">
        <v>230</v>
      </c>
      <c r="F278" s="23" t="s">
        <v>274</v>
      </c>
      <c r="G278" s="24">
        <v>20</v>
      </c>
    </row>
    <row r="279" spans="1:7" s="9" customFormat="1" ht="12" customHeight="1" x14ac:dyDescent="0.2">
      <c r="A279" s="37"/>
      <c r="B279" s="37"/>
      <c r="C279" s="37"/>
      <c r="D279" s="37"/>
      <c r="E279" s="38"/>
      <c r="F279" s="72" t="s">
        <v>275</v>
      </c>
      <c r="G279" s="95">
        <f>SUM(G236:G278)</f>
        <v>15509</v>
      </c>
    </row>
    <row r="280" spans="1:7" s="9" customFormat="1" ht="12" customHeight="1" x14ac:dyDescent="0.2">
      <c r="A280" s="37"/>
      <c r="B280" s="37"/>
      <c r="C280" s="37"/>
      <c r="D280" s="37"/>
      <c r="E280" s="38"/>
      <c r="F280" s="86"/>
      <c r="G280" s="96"/>
    </row>
    <row r="281" spans="1:7" s="9" customFormat="1" ht="12" customHeight="1" x14ac:dyDescent="0.2">
      <c r="A281" s="37"/>
      <c r="B281" s="37"/>
      <c r="C281" s="37"/>
      <c r="D281" s="37"/>
      <c r="E281" s="38"/>
      <c r="F281" s="86"/>
      <c r="G281" s="96"/>
    </row>
    <row r="282" spans="1:7" s="9" customFormat="1" ht="12" customHeight="1" x14ac:dyDescent="0.2">
      <c r="A282" s="37"/>
      <c r="B282" s="37"/>
      <c r="C282" s="37"/>
      <c r="D282" s="37"/>
      <c r="E282" s="38"/>
      <c r="F282" s="50"/>
      <c r="G282" s="51"/>
    </row>
    <row r="283" spans="1:7" s="9" customFormat="1" ht="12" customHeight="1" x14ac:dyDescent="0.2">
      <c r="A283" s="37"/>
      <c r="B283" s="37"/>
      <c r="C283" s="37"/>
      <c r="D283" s="37"/>
      <c r="E283" s="38"/>
      <c r="F283" s="97" t="s">
        <v>276</v>
      </c>
      <c r="G283" s="98"/>
    </row>
    <row r="284" spans="1:7" s="9" customFormat="1" ht="12" customHeight="1" x14ac:dyDescent="0.2">
      <c r="A284" s="21">
        <v>3632</v>
      </c>
      <c r="B284" s="21">
        <v>5011</v>
      </c>
      <c r="C284" s="21">
        <v>621</v>
      </c>
      <c r="D284" s="21"/>
      <c r="E284" s="22" t="s">
        <v>277</v>
      </c>
      <c r="F284" s="23" t="s">
        <v>278</v>
      </c>
      <c r="G284" s="24">
        <v>580</v>
      </c>
    </row>
    <row r="285" spans="1:7" s="9" customFormat="1" ht="12" customHeight="1" x14ac:dyDescent="0.2">
      <c r="A285" s="21">
        <v>3632</v>
      </c>
      <c r="B285" s="21">
        <v>5031</v>
      </c>
      <c r="C285" s="21">
        <v>621</v>
      </c>
      <c r="D285" s="21"/>
      <c r="E285" s="22" t="s">
        <v>277</v>
      </c>
      <c r="F285" s="23" t="s">
        <v>279</v>
      </c>
      <c r="G285" s="24">
        <v>145</v>
      </c>
    </row>
    <row r="286" spans="1:7" s="9" customFormat="1" ht="12" customHeight="1" x14ac:dyDescent="0.2">
      <c r="A286" s="21">
        <v>3632</v>
      </c>
      <c r="B286" s="21">
        <v>5032</v>
      </c>
      <c r="C286" s="21">
        <v>621</v>
      </c>
      <c r="D286" s="21"/>
      <c r="E286" s="22" t="s">
        <v>277</v>
      </c>
      <c r="F286" s="23" t="s">
        <v>280</v>
      </c>
      <c r="G286" s="24">
        <v>52</v>
      </c>
    </row>
    <row r="287" spans="1:7" s="9" customFormat="1" ht="12" customHeight="1" x14ac:dyDescent="0.2">
      <c r="A287" s="21">
        <v>5311</v>
      </c>
      <c r="B287" s="21">
        <v>5011</v>
      </c>
      <c r="C287" s="21">
        <v>621</v>
      </c>
      <c r="D287" s="21"/>
      <c r="E287" s="22" t="s">
        <v>277</v>
      </c>
      <c r="F287" s="23" t="s">
        <v>281</v>
      </c>
      <c r="G287" s="24">
        <v>6550</v>
      </c>
    </row>
    <row r="288" spans="1:7" s="9" customFormat="1" ht="12" customHeight="1" x14ac:dyDescent="0.2">
      <c r="A288" s="21">
        <v>5311</v>
      </c>
      <c r="B288" s="21">
        <v>5031</v>
      </c>
      <c r="C288" s="21">
        <v>621</v>
      </c>
      <c r="D288" s="21"/>
      <c r="E288" s="22" t="s">
        <v>277</v>
      </c>
      <c r="F288" s="23" t="s">
        <v>282</v>
      </c>
      <c r="G288" s="24">
        <v>1638</v>
      </c>
    </row>
    <row r="289" spans="1:7" s="9" customFormat="1" ht="12" customHeight="1" x14ac:dyDescent="0.2">
      <c r="A289" s="21">
        <v>5311</v>
      </c>
      <c r="B289" s="21">
        <v>5032</v>
      </c>
      <c r="C289" s="21">
        <v>621</v>
      </c>
      <c r="D289" s="21"/>
      <c r="E289" s="22" t="s">
        <v>277</v>
      </c>
      <c r="F289" s="23" t="s">
        <v>283</v>
      </c>
      <c r="G289" s="24">
        <v>590</v>
      </c>
    </row>
    <row r="290" spans="1:7" s="9" customFormat="1" ht="12" customHeight="1" x14ac:dyDescent="0.2">
      <c r="A290" s="21">
        <v>5512</v>
      </c>
      <c r="B290" s="21">
        <v>5019</v>
      </c>
      <c r="C290" s="21">
        <v>603</v>
      </c>
      <c r="D290" s="21"/>
      <c r="E290" s="22" t="s">
        <v>277</v>
      </c>
      <c r="F290" s="23" t="s">
        <v>284</v>
      </c>
      <c r="G290" s="24">
        <v>50</v>
      </c>
    </row>
    <row r="291" spans="1:7" s="9" customFormat="1" ht="12" customHeight="1" x14ac:dyDescent="0.2">
      <c r="A291" s="21">
        <v>5512</v>
      </c>
      <c r="B291" s="21">
        <v>5492</v>
      </c>
      <c r="C291" s="21">
        <v>603</v>
      </c>
      <c r="D291" s="21"/>
      <c r="E291" s="22" t="s">
        <v>277</v>
      </c>
      <c r="F291" s="23" t="s">
        <v>285</v>
      </c>
      <c r="G291" s="24">
        <v>250</v>
      </c>
    </row>
    <row r="292" spans="1:7" s="9" customFormat="1" ht="12" customHeight="1" x14ac:dyDescent="0.2">
      <c r="A292" s="21">
        <v>6112</v>
      </c>
      <c r="B292" s="21">
        <v>5023</v>
      </c>
      <c r="C292" s="21">
        <v>620</v>
      </c>
      <c r="D292" s="21"/>
      <c r="E292" s="22" t="s">
        <v>277</v>
      </c>
      <c r="F292" s="23" t="s">
        <v>286</v>
      </c>
      <c r="G292" s="24">
        <v>2100</v>
      </c>
    </row>
    <row r="293" spans="1:7" s="9" customFormat="1" ht="12" customHeight="1" x14ac:dyDescent="0.2">
      <c r="A293" s="21">
        <v>6112</v>
      </c>
      <c r="B293" s="21">
        <v>5031</v>
      </c>
      <c r="C293" s="21">
        <v>620</v>
      </c>
      <c r="D293" s="21"/>
      <c r="E293" s="22" t="s">
        <v>277</v>
      </c>
      <c r="F293" s="23" t="s">
        <v>287</v>
      </c>
      <c r="G293" s="24">
        <v>525</v>
      </c>
    </row>
    <row r="294" spans="1:7" s="9" customFormat="1" ht="12" customHeight="1" x14ac:dyDescent="0.2">
      <c r="A294" s="21">
        <v>6112</v>
      </c>
      <c r="B294" s="21">
        <v>5032</v>
      </c>
      <c r="C294" s="21">
        <v>620</v>
      </c>
      <c r="D294" s="21"/>
      <c r="E294" s="22" t="s">
        <v>277</v>
      </c>
      <c r="F294" s="23" t="s">
        <v>288</v>
      </c>
      <c r="G294" s="24">
        <v>189</v>
      </c>
    </row>
    <row r="295" spans="1:7" s="45" customFormat="1" ht="12" customHeight="1" x14ac:dyDescent="0.2">
      <c r="A295" s="21">
        <v>6171</v>
      </c>
      <c r="B295" s="21">
        <v>5011</v>
      </c>
      <c r="C295" s="21">
        <v>621</v>
      </c>
      <c r="D295" s="21"/>
      <c r="E295" s="22" t="s">
        <v>277</v>
      </c>
      <c r="F295" s="23" t="s">
        <v>289</v>
      </c>
      <c r="G295" s="24">
        <f>30212+1200</f>
        <v>31412</v>
      </c>
    </row>
    <row r="296" spans="1:7" s="45" customFormat="1" ht="12" customHeight="1" x14ac:dyDescent="0.2">
      <c r="A296" s="21">
        <v>6171</v>
      </c>
      <c r="B296" s="21">
        <v>5031</v>
      </c>
      <c r="C296" s="21">
        <v>621</v>
      </c>
      <c r="D296" s="21"/>
      <c r="E296" s="22" t="s">
        <v>277</v>
      </c>
      <c r="F296" s="23" t="s">
        <v>290</v>
      </c>
      <c r="G296" s="24">
        <f>7554+300</f>
        <v>7854</v>
      </c>
    </row>
    <row r="297" spans="1:7" s="45" customFormat="1" ht="12" customHeight="1" x14ac:dyDescent="0.2">
      <c r="A297" s="21">
        <v>6171</v>
      </c>
      <c r="B297" s="21">
        <v>5032</v>
      </c>
      <c r="C297" s="21">
        <v>621</v>
      </c>
      <c r="D297" s="21"/>
      <c r="E297" s="22" t="s">
        <v>277</v>
      </c>
      <c r="F297" s="23" t="s">
        <v>291</v>
      </c>
      <c r="G297" s="24">
        <f>2719+108</f>
        <v>2827</v>
      </c>
    </row>
    <row r="298" spans="1:7" s="9" customFormat="1" ht="12" customHeight="1" x14ac:dyDescent="0.2">
      <c r="A298" s="21">
        <v>6171</v>
      </c>
      <c r="B298" s="21">
        <v>5011</v>
      </c>
      <c r="C298" s="21">
        <v>626</v>
      </c>
      <c r="D298" s="21"/>
      <c r="E298" s="22" t="s">
        <v>277</v>
      </c>
      <c r="F298" s="23" t="s">
        <v>292</v>
      </c>
      <c r="G298" s="24">
        <v>1500</v>
      </c>
    </row>
    <row r="299" spans="1:7" s="9" customFormat="1" ht="12" customHeight="1" x14ac:dyDescent="0.2">
      <c r="A299" s="21">
        <v>6171</v>
      </c>
      <c r="B299" s="21">
        <v>5031</v>
      </c>
      <c r="C299" s="21">
        <v>626</v>
      </c>
      <c r="D299" s="21"/>
      <c r="E299" s="22" t="s">
        <v>277</v>
      </c>
      <c r="F299" s="23" t="s">
        <v>293</v>
      </c>
      <c r="G299" s="24">
        <v>375</v>
      </c>
    </row>
    <row r="300" spans="1:7" s="9" customFormat="1" ht="12" customHeight="1" x14ac:dyDescent="0.2">
      <c r="A300" s="21">
        <v>6171</v>
      </c>
      <c r="B300" s="21">
        <v>5032</v>
      </c>
      <c r="C300" s="21">
        <v>626</v>
      </c>
      <c r="D300" s="21"/>
      <c r="E300" s="22" t="s">
        <v>277</v>
      </c>
      <c r="F300" s="23" t="s">
        <v>294</v>
      </c>
      <c r="G300" s="24">
        <v>135</v>
      </c>
    </row>
    <row r="301" spans="1:7" s="9" customFormat="1" ht="12" customHeight="1" x14ac:dyDescent="0.2">
      <c r="A301" s="21">
        <v>6171</v>
      </c>
      <c r="B301" s="21">
        <v>5424</v>
      </c>
      <c r="C301" s="21">
        <v>621</v>
      </c>
      <c r="D301" s="21"/>
      <c r="E301" s="22" t="s">
        <v>277</v>
      </c>
      <c r="F301" s="23" t="s">
        <v>295</v>
      </c>
      <c r="G301" s="24">
        <v>350</v>
      </c>
    </row>
    <row r="302" spans="1:7" s="9" customFormat="1" ht="12" customHeight="1" x14ac:dyDescent="0.2">
      <c r="A302" s="64">
        <v>6171</v>
      </c>
      <c r="B302" s="64">
        <v>5011</v>
      </c>
      <c r="C302" s="64">
        <v>625</v>
      </c>
      <c r="D302" s="64"/>
      <c r="E302" s="22" t="s">
        <v>277</v>
      </c>
      <c r="F302" s="23" t="s">
        <v>296</v>
      </c>
      <c r="G302" s="24">
        <v>13</v>
      </c>
    </row>
    <row r="303" spans="1:7" s="9" customFormat="1" ht="12" customHeight="1" x14ac:dyDescent="0.2">
      <c r="A303" s="64">
        <v>6171</v>
      </c>
      <c r="B303" s="64">
        <v>5031</v>
      </c>
      <c r="C303" s="64">
        <v>625</v>
      </c>
      <c r="D303" s="64"/>
      <c r="E303" s="22" t="s">
        <v>277</v>
      </c>
      <c r="F303" s="23" t="s">
        <v>297</v>
      </c>
      <c r="G303" s="24">
        <v>4</v>
      </c>
    </row>
    <row r="304" spans="1:7" s="9" customFormat="1" ht="12" customHeight="1" x14ac:dyDescent="0.2">
      <c r="A304" s="64">
        <v>6171</v>
      </c>
      <c r="B304" s="64">
        <v>5032</v>
      </c>
      <c r="C304" s="64">
        <v>625</v>
      </c>
      <c r="D304" s="64"/>
      <c r="E304" s="22" t="s">
        <v>277</v>
      </c>
      <c r="F304" s="23" t="s">
        <v>298</v>
      </c>
      <c r="G304" s="24">
        <v>2</v>
      </c>
    </row>
    <row r="305" spans="1:7" s="9" customFormat="1" ht="12" customHeight="1" x14ac:dyDescent="0.2">
      <c r="A305" s="21">
        <v>6171</v>
      </c>
      <c r="B305" s="21">
        <v>5011</v>
      </c>
      <c r="C305" s="21">
        <v>622</v>
      </c>
      <c r="D305" s="21"/>
      <c r="E305" s="22" t="s">
        <v>277</v>
      </c>
      <c r="F305" s="23" t="s">
        <v>299</v>
      </c>
      <c r="G305" s="24">
        <v>798</v>
      </c>
    </row>
    <row r="306" spans="1:7" s="9" customFormat="1" ht="12" customHeight="1" x14ac:dyDescent="0.2">
      <c r="A306" s="21">
        <v>6171</v>
      </c>
      <c r="B306" s="21">
        <v>5031</v>
      </c>
      <c r="C306" s="21">
        <v>622</v>
      </c>
      <c r="D306" s="21"/>
      <c r="E306" s="22" t="s">
        <v>277</v>
      </c>
      <c r="F306" s="23" t="s">
        <v>300</v>
      </c>
      <c r="G306" s="24">
        <v>200</v>
      </c>
    </row>
    <row r="307" spans="1:7" s="9" customFormat="1" ht="12" customHeight="1" x14ac:dyDescent="0.2">
      <c r="A307" s="21">
        <v>6171</v>
      </c>
      <c r="B307" s="21">
        <v>5032</v>
      </c>
      <c r="C307" s="21">
        <v>622</v>
      </c>
      <c r="D307" s="21"/>
      <c r="E307" s="22" t="s">
        <v>277</v>
      </c>
      <c r="F307" s="23" t="s">
        <v>301</v>
      </c>
      <c r="G307" s="24">
        <v>72</v>
      </c>
    </row>
    <row r="308" spans="1:7" s="9" customFormat="1" ht="12" customHeight="1" x14ac:dyDescent="0.2">
      <c r="A308" s="21">
        <v>6171</v>
      </c>
      <c r="B308" s="21">
        <v>5011</v>
      </c>
      <c r="C308" s="21">
        <v>623</v>
      </c>
      <c r="D308" s="21"/>
      <c r="E308" s="22" t="s">
        <v>277</v>
      </c>
      <c r="F308" s="23" t="s">
        <v>302</v>
      </c>
      <c r="G308" s="24">
        <v>340</v>
      </c>
    </row>
    <row r="309" spans="1:7" s="9" customFormat="1" ht="12" customHeight="1" x14ac:dyDescent="0.2">
      <c r="A309" s="21">
        <v>6171</v>
      </c>
      <c r="B309" s="21">
        <v>5031</v>
      </c>
      <c r="C309" s="21">
        <v>623</v>
      </c>
      <c r="D309" s="21"/>
      <c r="E309" s="22" t="s">
        <v>277</v>
      </c>
      <c r="F309" s="23" t="s">
        <v>303</v>
      </c>
      <c r="G309" s="24">
        <v>85</v>
      </c>
    </row>
    <row r="310" spans="1:7" s="9" customFormat="1" ht="12" customHeight="1" x14ac:dyDescent="0.2">
      <c r="A310" s="21">
        <v>6171</v>
      </c>
      <c r="B310" s="21">
        <v>5032</v>
      </c>
      <c r="C310" s="21">
        <v>623</v>
      </c>
      <c r="D310" s="21"/>
      <c r="E310" s="22" t="s">
        <v>277</v>
      </c>
      <c r="F310" s="23" t="s">
        <v>304</v>
      </c>
      <c r="G310" s="24">
        <v>31</v>
      </c>
    </row>
    <row r="311" spans="1:7" s="9" customFormat="1" ht="12" customHeight="1" x14ac:dyDescent="0.2">
      <c r="A311" s="21">
        <v>6171</v>
      </c>
      <c r="B311" s="21">
        <v>5021</v>
      </c>
      <c r="C311" s="21">
        <v>620</v>
      </c>
      <c r="D311" s="21"/>
      <c r="E311" s="22" t="s">
        <v>277</v>
      </c>
      <c r="F311" s="23" t="s">
        <v>305</v>
      </c>
      <c r="G311" s="24">
        <v>454</v>
      </c>
    </row>
    <row r="312" spans="1:7" s="9" customFormat="1" ht="12" customHeight="1" x14ac:dyDescent="0.2">
      <c r="A312" s="21">
        <v>6171</v>
      </c>
      <c r="B312" s="21">
        <v>5031</v>
      </c>
      <c r="C312" s="21">
        <v>620</v>
      </c>
      <c r="D312" s="21"/>
      <c r="E312" s="22" t="s">
        <v>277</v>
      </c>
      <c r="F312" s="23" t="s">
        <v>306</v>
      </c>
      <c r="G312" s="24">
        <v>89</v>
      </c>
    </row>
    <row r="313" spans="1:7" s="9" customFormat="1" ht="12" customHeight="1" x14ac:dyDescent="0.2">
      <c r="A313" s="21">
        <v>6171</v>
      </c>
      <c r="B313" s="21">
        <v>5032</v>
      </c>
      <c r="C313" s="21">
        <v>620</v>
      </c>
      <c r="D313" s="21"/>
      <c r="E313" s="22" t="s">
        <v>277</v>
      </c>
      <c r="F313" s="23" t="s">
        <v>307</v>
      </c>
      <c r="G313" s="24">
        <v>16</v>
      </c>
    </row>
    <row r="314" spans="1:7" s="9" customFormat="1" ht="12" customHeight="1" x14ac:dyDescent="0.2">
      <c r="A314" s="21">
        <v>6171</v>
      </c>
      <c r="B314" s="21">
        <v>5038</v>
      </c>
      <c r="C314" s="21">
        <v>620</v>
      </c>
      <c r="D314" s="21"/>
      <c r="E314" s="22" t="s">
        <v>277</v>
      </c>
      <c r="F314" s="23" t="s">
        <v>308</v>
      </c>
      <c r="G314" s="24">
        <v>200</v>
      </c>
    </row>
    <row r="315" spans="1:7" s="9" customFormat="1" ht="12" customHeight="1" x14ac:dyDescent="0.2">
      <c r="A315" s="21">
        <v>6171</v>
      </c>
      <c r="B315" s="21">
        <v>5167</v>
      </c>
      <c r="C315" s="21">
        <v>620</v>
      </c>
      <c r="D315" s="21"/>
      <c r="E315" s="22" t="s">
        <v>277</v>
      </c>
      <c r="F315" s="23" t="s">
        <v>309</v>
      </c>
      <c r="G315" s="24">
        <v>500</v>
      </c>
    </row>
    <row r="316" spans="1:7" s="9" customFormat="1" ht="12" customHeight="1" x14ac:dyDescent="0.2">
      <c r="A316" s="79">
        <v>6171</v>
      </c>
      <c r="B316" s="79">
        <v>5167</v>
      </c>
      <c r="C316" s="79">
        <v>621</v>
      </c>
      <c r="D316" s="79"/>
      <c r="E316" s="22" t="s">
        <v>277</v>
      </c>
      <c r="F316" s="80" t="s">
        <v>310</v>
      </c>
      <c r="G316" s="99">
        <v>300</v>
      </c>
    </row>
    <row r="317" spans="1:7" s="9" customFormat="1" ht="12" customHeight="1" x14ac:dyDescent="0.2">
      <c r="A317" s="100">
        <v>6171</v>
      </c>
      <c r="B317" s="100">
        <v>5492</v>
      </c>
      <c r="C317" s="100">
        <v>620</v>
      </c>
      <c r="D317" s="101"/>
      <c r="E317" s="22" t="s">
        <v>277</v>
      </c>
      <c r="F317" s="80" t="s">
        <v>311</v>
      </c>
      <c r="G317" s="99">
        <v>50</v>
      </c>
    </row>
    <row r="318" spans="1:7" s="9" customFormat="1" ht="12" customHeight="1" x14ac:dyDescent="0.2">
      <c r="A318" s="83">
        <v>6171</v>
      </c>
      <c r="B318" s="83">
        <v>5195</v>
      </c>
      <c r="C318" s="83">
        <v>633</v>
      </c>
      <c r="D318" s="102"/>
      <c r="E318" s="22" t="s">
        <v>277</v>
      </c>
      <c r="F318" s="23" t="s">
        <v>312</v>
      </c>
      <c r="G318" s="24">
        <v>150</v>
      </c>
    </row>
    <row r="319" spans="1:7" s="9" customFormat="1" ht="12" customHeight="1" x14ac:dyDescent="0.2">
      <c r="A319" s="83"/>
      <c r="B319" s="83"/>
      <c r="C319" s="83"/>
      <c r="D319" s="83"/>
      <c r="E319" s="103"/>
      <c r="F319" s="49" t="s">
        <v>313</v>
      </c>
      <c r="G319" s="104">
        <f>SUM(G284:G318)</f>
        <v>60426</v>
      </c>
    </row>
    <row r="320" spans="1:7" s="9" customFormat="1" ht="12" customHeight="1" x14ac:dyDescent="0.2">
      <c r="A320" s="37"/>
      <c r="B320" s="37"/>
      <c r="C320" s="37"/>
      <c r="D320" s="37"/>
      <c r="E320" s="38"/>
      <c r="F320" s="39"/>
      <c r="G320" s="40"/>
    </row>
    <row r="321" spans="1:7" s="9" customFormat="1" ht="12" customHeight="1" x14ac:dyDescent="0.2">
      <c r="A321" s="37"/>
      <c r="B321" s="37"/>
      <c r="C321" s="37"/>
      <c r="D321" s="37"/>
      <c r="E321" s="38"/>
      <c r="F321" s="105"/>
      <c r="G321" s="98"/>
    </row>
    <row r="322" spans="1:7" s="9" customFormat="1" ht="12" customHeight="1" x14ac:dyDescent="0.2">
      <c r="A322" s="37"/>
      <c r="B322" s="37"/>
      <c r="C322" s="37"/>
      <c r="D322" s="37"/>
      <c r="E322" s="38"/>
      <c r="F322" s="50"/>
      <c r="G322" s="51"/>
    </row>
    <row r="323" spans="1:7" s="9" customFormat="1" ht="12" customHeight="1" x14ac:dyDescent="0.2">
      <c r="A323" s="37"/>
      <c r="B323" s="37"/>
      <c r="C323" s="37"/>
      <c r="D323" s="37"/>
      <c r="E323" s="38"/>
      <c r="F323" s="50"/>
      <c r="G323" s="51"/>
    </row>
    <row r="324" spans="1:7" s="9" customFormat="1" ht="12" customHeight="1" x14ac:dyDescent="0.2">
      <c r="A324" s="37"/>
      <c r="B324" s="37"/>
      <c r="C324" s="37"/>
      <c r="D324" s="37"/>
      <c r="E324" s="38"/>
      <c r="F324" s="86" t="s">
        <v>314</v>
      </c>
      <c r="G324" s="56"/>
    </row>
    <row r="325" spans="1:7" s="9" customFormat="1" ht="12" customHeight="1" x14ac:dyDescent="0.2">
      <c r="A325" s="21">
        <v>6171</v>
      </c>
      <c r="B325" s="21">
        <v>5137</v>
      </c>
      <c r="C325" s="21">
        <v>612</v>
      </c>
      <c r="D325" s="21"/>
      <c r="E325" s="22" t="s">
        <v>315</v>
      </c>
      <c r="F325" s="23" t="s">
        <v>316</v>
      </c>
      <c r="G325" s="24">
        <v>150</v>
      </c>
    </row>
    <row r="326" spans="1:7" s="9" customFormat="1" ht="12" customHeight="1" x14ac:dyDescent="0.2">
      <c r="A326" s="21">
        <v>6171</v>
      </c>
      <c r="B326" s="21">
        <v>5139</v>
      </c>
      <c r="C326" s="21">
        <v>613</v>
      </c>
      <c r="D326" s="21"/>
      <c r="E326" s="22" t="s">
        <v>315</v>
      </c>
      <c r="F326" s="23" t="s">
        <v>317</v>
      </c>
      <c r="G326" s="24">
        <v>250</v>
      </c>
    </row>
    <row r="327" spans="1:7" s="9" customFormat="1" ht="12" customHeight="1" x14ac:dyDescent="0.2">
      <c r="A327" s="21">
        <v>6171</v>
      </c>
      <c r="B327" s="21">
        <v>5162</v>
      </c>
      <c r="C327" s="21">
        <v>610</v>
      </c>
      <c r="D327" s="21"/>
      <c r="E327" s="22" t="s">
        <v>315</v>
      </c>
      <c r="F327" s="23" t="s">
        <v>318</v>
      </c>
      <c r="G327" s="24">
        <v>323</v>
      </c>
    </row>
    <row r="328" spans="1:7" s="9" customFormat="1" ht="12" customHeight="1" x14ac:dyDescent="0.2">
      <c r="A328" s="21">
        <v>6171</v>
      </c>
      <c r="B328" s="21">
        <v>5166</v>
      </c>
      <c r="C328" s="21">
        <v>612</v>
      </c>
      <c r="D328" s="21"/>
      <c r="E328" s="22" t="s">
        <v>315</v>
      </c>
      <c r="F328" s="23" t="s">
        <v>319</v>
      </c>
      <c r="G328" s="24">
        <v>30</v>
      </c>
    </row>
    <row r="329" spans="1:7" s="9" customFormat="1" ht="12" customHeight="1" x14ac:dyDescent="0.2">
      <c r="A329" s="21">
        <v>6171</v>
      </c>
      <c r="B329" s="21">
        <v>5169</v>
      </c>
      <c r="C329" s="21">
        <v>604</v>
      </c>
      <c r="D329" s="21"/>
      <c r="E329" s="22" t="s">
        <v>315</v>
      </c>
      <c r="F329" s="23" t="s">
        <v>320</v>
      </c>
      <c r="G329" s="24">
        <v>80</v>
      </c>
    </row>
    <row r="330" spans="1:7" s="9" customFormat="1" ht="12" customHeight="1" x14ac:dyDescent="0.2">
      <c r="A330" s="21">
        <v>6171</v>
      </c>
      <c r="B330" s="21">
        <v>5169</v>
      </c>
      <c r="C330" s="21">
        <v>612</v>
      </c>
      <c r="D330" s="21"/>
      <c r="E330" s="22" t="s">
        <v>315</v>
      </c>
      <c r="F330" s="23" t="s">
        <v>321</v>
      </c>
      <c r="G330" s="24">
        <v>1700</v>
      </c>
    </row>
    <row r="331" spans="1:7" s="9" customFormat="1" ht="12" customHeight="1" x14ac:dyDescent="0.2">
      <c r="A331" s="21">
        <v>6171</v>
      </c>
      <c r="B331" s="21">
        <v>5169</v>
      </c>
      <c r="C331" s="21">
        <v>617</v>
      </c>
      <c r="D331" s="21"/>
      <c r="E331" s="22" t="s">
        <v>315</v>
      </c>
      <c r="F331" s="23" t="s">
        <v>322</v>
      </c>
      <c r="G331" s="24">
        <v>300</v>
      </c>
    </row>
    <row r="332" spans="1:7" s="9" customFormat="1" ht="12" customHeight="1" x14ac:dyDescent="0.2">
      <c r="A332" s="21">
        <v>6171</v>
      </c>
      <c r="B332" s="21">
        <v>5172</v>
      </c>
      <c r="C332" s="21">
        <v>612</v>
      </c>
      <c r="D332" s="21"/>
      <c r="E332" s="22" t="s">
        <v>315</v>
      </c>
      <c r="F332" s="23" t="s">
        <v>323</v>
      </c>
      <c r="G332" s="24">
        <v>250</v>
      </c>
    </row>
    <row r="333" spans="1:7" s="9" customFormat="1" ht="12" customHeight="1" x14ac:dyDescent="0.2">
      <c r="A333" s="21">
        <v>6171</v>
      </c>
      <c r="B333" s="21">
        <v>6111</v>
      </c>
      <c r="C333" s="21">
        <v>612</v>
      </c>
      <c r="D333" s="21"/>
      <c r="E333" s="22" t="s">
        <v>315</v>
      </c>
      <c r="F333" s="23" t="s">
        <v>324</v>
      </c>
      <c r="G333" s="24">
        <v>100</v>
      </c>
    </row>
    <row r="334" spans="1:7" s="9" customFormat="1" ht="12" customHeight="1" x14ac:dyDescent="0.2">
      <c r="A334" s="21">
        <v>6171</v>
      </c>
      <c r="B334" s="21">
        <v>6122</v>
      </c>
      <c r="C334" s="21">
        <v>2013</v>
      </c>
      <c r="D334" s="21"/>
      <c r="E334" s="22" t="s">
        <v>315</v>
      </c>
      <c r="F334" s="68" t="s">
        <v>325</v>
      </c>
      <c r="G334" s="24">
        <v>800</v>
      </c>
    </row>
    <row r="335" spans="1:7" s="9" customFormat="1" ht="12" customHeight="1" x14ac:dyDescent="0.2">
      <c r="A335" s="64">
        <v>6171</v>
      </c>
      <c r="B335" s="64">
        <v>6125</v>
      </c>
      <c r="C335" s="64">
        <v>612</v>
      </c>
      <c r="D335" s="64"/>
      <c r="E335" s="22" t="s">
        <v>315</v>
      </c>
      <c r="F335" s="68" t="s">
        <v>326</v>
      </c>
      <c r="G335" s="24">
        <v>100</v>
      </c>
    </row>
    <row r="336" spans="1:7" s="9" customFormat="1" ht="12" customHeight="1" x14ac:dyDescent="0.2">
      <c r="A336" s="21">
        <v>6171</v>
      </c>
      <c r="B336" s="21">
        <v>6122</v>
      </c>
      <c r="C336" s="21">
        <v>642</v>
      </c>
      <c r="D336" s="21"/>
      <c r="E336" s="22" t="s">
        <v>315</v>
      </c>
      <c r="F336" s="68" t="s">
        <v>327</v>
      </c>
      <c r="G336" s="24">
        <v>900</v>
      </c>
    </row>
    <row r="337" spans="1:7" s="9" customFormat="1" ht="12" customHeight="1" x14ac:dyDescent="0.2">
      <c r="A337" s="37"/>
      <c r="B337" s="37"/>
      <c r="C337" s="37"/>
      <c r="D337" s="37"/>
      <c r="E337" s="38"/>
      <c r="F337" s="49" t="s">
        <v>328</v>
      </c>
      <c r="G337" s="35">
        <f>SUM(G325:G336)</f>
        <v>4983</v>
      </c>
    </row>
    <row r="338" spans="1:7" s="9" customFormat="1" ht="12" customHeight="1" x14ac:dyDescent="0.2">
      <c r="A338" s="37"/>
      <c r="B338" s="37"/>
      <c r="C338" s="37"/>
      <c r="D338" s="37"/>
      <c r="E338" s="38"/>
      <c r="F338" s="54"/>
      <c r="G338" s="55"/>
    </row>
    <row r="339" spans="1:7" s="9" customFormat="1" ht="12" customHeight="1" x14ac:dyDescent="0.2">
      <c r="A339" s="37"/>
      <c r="B339" s="37"/>
      <c r="C339" s="37"/>
      <c r="D339" s="37"/>
      <c r="E339" s="2"/>
      <c r="F339" s="37"/>
      <c r="G339" s="51"/>
    </row>
    <row r="340" spans="1:7" s="9" customFormat="1" ht="12" customHeight="1" x14ac:dyDescent="0.2">
      <c r="A340" s="37"/>
      <c r="B340" s="37"/>
      <c r="C340" s="37"/>
      <c r="D340" s="37"/>
      <c r="E340" s="38"/>
      <c r="F340" s="106" t="s">
        <v>329</v>
      </c>
      <c r="G340" s="107">
        <f>G337+G319+G279+G233</f>
        <v>80993</v>
      </c>
    </row>
    <row r="341" spans="1:7" s="9" customFormat="1" ht="12" customHeight="1" x14ac:dyDescent="0.2">
      <c r="A341" s="37"/>
      <c r="B341" s="37"/>
      <c r="C341" s="37"/>
      <c r="D341" s="37"/>
      <c r="E341" s="38"/>
      <c r="F341" s="50"/>
      <c r="G341" s="51"/>
    </row>
    <row r="342" spans="1:7" s="9" customFormat="1" ht="12" customHeight="1" x14ac:dyDescent="0.2">
      <c r="A342" s="37"/>
      <c r="B342" s="37"/>
      <c r="C342" s="37"/>
      <c r="D342" s="37"/>
      <c r="E342" s="38"/>
      <c r="F342" s="50"/>
      <c r="G342" s="51"/>
    </row>
    <row r="343" spans="1:7" s="9" customFormat="1" ht="12" customHeight="1" x14ac:dyDescent="0.2">
      <c r="A343" s="37"/>
      <c r="B343" s="37"/>
      <c r="C343" s="37"/>
      <c r="D343" s="37"/>
      <c r="E343" s="38"/>
      <c r="F343" s="86" t="s">
        <v>330</v>
      </c>
      <c r="G343" s="56"/>
    </row>
    <row r="344" spans="1:7" s="9" customFormat="1" ht="12" customHeight="1" x14ac:dyDescent="0.2">
      <c r="A344" s="37"/>
      <c r="B344" s="37"/>
      <c r="C344" s="37"/>
      <c r="D344" s="37"/>
      <c r="E344" s="38"/>
      <c r="F344" s="97" t="s">
        <v>331</v>
      </c>
      <c r="G344" s="98"/>
    </row>
    <row r="345" spans="1:7" s="9" customFormat="1" ht="12" customHeight="1" x14ac:dyDescent="0.2">
      <c r="A345" s="21">
        <v>5311</v>
      </c>
      <c r="B345" s="21">
        <v>5192</v>
      </c>
      <c r="C345" s="21">
        <v>601</v>
      </c>
      <c r="D345" s="21"/>
      <c r="E345" s="22" t="s">
        <v>332</v>
      </c>
      <c r="F345" s="23" t="s">
        <v>333</v>
      </c>
      <c r="G345" s="24">
        <v>5</v>
      </c>
    </row>
    <row r="346" spans="1:7" s="9" customFormat="1" ht="12" customHeight="1" x14ac:dyDescent="0.2">
      <c r="A346" s="21">
        <v>6171</v>
      </c>
      <c r="B346" s="21">
        <v>5139</v>
      </c>
      <c r="C346" s="21">
        <v>601</v>
      </c>
      <c r="D346" s="21"/>
      <c r="E346" s="22" t="s">
        <v>332</v>
      </c>
      <c r="F346" s="28" t="s">
        <v>334</v>
      </c>
      <c r="G346" s="24">
        <v>5</v>
      </c>
    </row>
    <row r="347" spans="1:7" s="9" customFormat="1" ht="12" customHeight="1" x14ac:dyDescent="0.2">
      <c r="A347" s="21">
        <v>6171</v>
      </c>
      <c r="B347" s="21">
        <v>5169</v>
      </c>
      <c r="C347" s="21">
        <v>602</v>
      </c>
      <c r="D347" s="21"/>
      <c r="E347" s="22" t="s">
        <v>332</v>
      </c>
      <c r="F347" s="23" t="s">
        <v>335</v>
      </c>
      <c r="G347" s="24">
        <v>240</v>
      </c>
    </row>
    <row r="348" spans="1:7" s="9" customFormat="1" ht="12" customHeight="1" x14ac:dyDescent="0.2">
      <c r="A348" s="21">
        <v>6171</v>
      </c>
      <c r="B348" s="21">
        <v>5175</v>
      </c>
      <c r="C348" s="21">
        <v>601</v>
      </c>
      <c r="D348" s="21"/>
      <c r="E348" s="22" t="s">
        <v>332</v>
      </c>
      <c r="F348" s="23" t="s">
        <v>336</v>
      </c>
      <c r="G348" s="24">
        <v>100</v>
      </c>
    </row>
    <row r="349" spans="1:7" s="9" customFormat="1" ht="12" customHeight="1" x14ac:dyDescent="0.2">
      <c r="A349" s="21">
        <v>6171</v>
      </c>
      <c r="B349" s="21">
        <v>5194</v>
      </c>
      <c r="C349" s="21">
        <v>601</v>
      </c>
      <c r="D349" s="21"/>
      <c r="E349" s="22" t="s">
        <v>332</v>
      </c>
      <c r="F349" s="23" t="s">
        <v>337</v>
      </c>
      <c r="G349" s="24">
        <v>134</v>
      </c>
    </row>
    <row r="350" spans="1:7" s="61" customFormat="1" ht="12" customHeight="1" x14ac:dyDescent="0.2">
      <c r="A350" s="21">
        <v>6171</v>
      </c>
      <c r="B350" s="21">
        <v>5169</v>
      </c>
      <c r="C350" s="21">
        <v>601</v>
      </c>
      <c r="D350" s="21"/>
      <c r="E350" s="22" t="s">
        <v>332</v>
      </c>
      <c r="F350" s="23" t="s">
        <v>338</v>
      </c>
      <c r="G350" s="24">
        <v>60</v>
      </c>
    </row>
    <row r="351" spans="1:7" s="9" customFormat="1" ht="12" customHeight="1" x14ac:dyDescent="0.2">
      <c r="A351" s="21">
        <v>6171</v>
      </c>
      <c r="B351" s="21">
        <v>5212</v>
      </c>
      <c r="C351" s="21">
        <v>601</v>
      </c>
      <c r="D351" s="21"/>
      <c r="E351" s="22" t="s">
        <v>332</v>
      </c>
      <c r="F351" s="23" t="s">
        <v>339</v>
      </c>
      <c r="G351" s="24">
        <v>40</v>
      </c>
    </row>
    <row r="352" spans="1:7" s="9" customFormat="1" ht="12" customHeight="1" x14ac:dyDescent="0.2">
      <c r="A352" s="21">
        <v>6171</v>
      </c>
      <c r="B352" s="21">
        <v>5492</v>
      </c>
      <c r="C352" s="21">
        <v>601</v>
      </c>
      <c r="D352" s="21"/>
      <c r="E352" s="22" t="s">
        <v>332</v>
      </c>
      <c r="F352" s="23" t="s">
        <v>340</v>
      </c>
      <c r="G352" s="24">
        <v>10</v>
      </c>
    </row>
    <row r="353" spans="1:7" s="9" customFormat="1" ht="12" customHeight="1" x14ac:dyDescent="0.2">
      <c r="A353" s="37"/>
      <c r="B353" s="37"/>
      <c r="C353" s="37"/>
      <c r="D353" s="37"/>
      <c r="E353" s="38"/>
      <c r="F353" s="49" t="s">
        <v>341</v>
      </c>
      <c r="G353" s="35">
        <f>SUM(G345:G352)</f>
        <v>594</v>
      </c>
    </row>
    <row r="354" spans="1:7" s="9" customFormat="1" ht="12" customHeight="1" x14ac:dyDescent="0.2">
      <c r="A354" s="37"/>
      <c r="B354" s="37"/>
      <c r="C354" s="37"/>
      <c r="D354" s="37"/>
      <c r="E354" s="38"/>
      <c r="F354" s="108"/>
      <c r="G354" s="56"/>
    </row>
    <row r="355" spans="1:7" s="9" customFormat="1" ht="12" customHeight="1" x14ac:dyDescent="0.2">
      <c r="A355" s="37"/>
      <c r="B355" s="37"/>
      <c r="C355" s="37"/>
      <c r="D355" s="37"/>
      <c r="E355" s="38"/>
      <c r="F355" s="97" t="s">
        <v>342</v>
      </c>
      <c r="G355" s="56"/>
    </row>
    <row r="356" spans="1:7" s="9" customFormat="1" ht="12" customHeight="1" x14ac:dyDescent="0.2">
      <c r="A356" s="21">
        <v>5512</v>
      </c>
      <c r="B356" s="21">
        <v>5132</v>
      </c>
      <c r="C356" s="21">
        <v>603</v>
      </c>
      <c r="D356" s="21"/>
      <c r="E356" s="22" t="s">
        <v>343</v>
      </c>
      <c r="F356" s="23" t="s">
        <v>344</v>
      </c>
      <c r="G356" s="24">
        <v>30</v>
      </c>
    </row>
    <row r="357" spans="1:7" s="9" customFormat="1" ht="12" customHeight="1" x14ac:dyDescent="0.2">
      <c r="A357" s="21">
        <v>5512</v>
      </c>
      <c r="B357" s="21">
        <v>5137</v>
      </c>
      <c r="C357" s="21">
        <v>603</v>
      </c>
      <c r="D357" s="21"/>
      <c r="E357" s="22" t="s">
        <v>343</v>
      </c>
      <c r="F357" s="23" t="s">
        <v>345</v>
      </c>
      <c r="G357" s="24">
        <v>45</v>
      </c>
    </row>
    <row r="358" spans="1:7" s="9" customFormat="1" ht="12" customHeight="1" x14ac:dyDescent="0.2">
      <c r="A358" s="21">
        <v>5512</v>
      </c>
      <c r="B358" s="21">
        <v>5139</v>
      </c>
      <c r="C358" s="21">
        <v>603</v>
      </c>
      <c r="D358" s="21"/>
      <c r="E358" s="22" t="s">
        <v>343</v>
      </c>
      <c r="F358" s="23" t="s">
        <v>346</v>
      </c>
      <c r="G358" s="24">
        <v>80</v>
      </c>
    </row>
    <row r="359" spans="1:7" s="9" customFormat="1" ht="12" customHeight="1" x14ac:dyDescent="0.2">
      <c r="A359" s="21">
        <v>5512</v>
      </c>
      <c r="B359" s="21">
        <v>5139</v>
      </c>
      <c r="C359" s="21">
        <v>603</v>
      </c>
      <c r="D359" s="21"/>
      <c r="E359" s="22" t="s">
        <v>343</v>
      </c>
      <c r="F359" s="23" t="s">
        <v>347</v>
      </c>
      <c r="G359" s="24">
        <v>5</v>
      </c>
    </row>
    <row r="360" spans="1:7" s="9" customFormat="1" ht="12" customHeight="1" x14ac:dyDescent="0.2">
      <c r="A360" s="21">
        <v>5512</v>
      </c>
      <c r="B360" s="21">
        <v>5151</v>
      </c>
      <c r="C360" s="21">
        <v>603</v>
      </c>
      <c r="D360" s="21"/>
      <c r="E360" s="22" t="s">
        <v>343</v>
      </c>
      <c r="F360" s="23" t="s">
        <v>246</v>
      </c>
      <c r="G360" s="24">
        <v>40</v>
      </c>
    </row>
    <row r="361" spans="1:7" s="9" customFormat="1" ht="12" customHeight="1" x14ac:dyDescent="0.2">
      <c r="A361" s="21">
        <v>5512</v>
      </c>
      <c r="B361" s="21">
        <v>5153</v>
      </c>
      <c r="C361" s="21">
        <v>603</v>
      </c>
      <c r="D361" s="21"/>
      <c r="E361" s="22" t="s">
        <v>343</v>
      </c>
      <c r="F361" s="23" t="s">
        <v>348</v>
      </c>
      <c r="G361" s="24">
        <v>110</v>
      </c>
    </row>
    <row r="362" spans="1:7" s="9" customFormat="1" ht="12" customHeight="1" x14ac:dyDescent="0.2">
      <c r="A362" s="21">
        <v>5512</v>
      </c>
      <c r="B362" s="21">
        <v>5154</v>
      </c>
      <c r="C362" s="21">
        <v>603</v>
      </c>
      <c r="D362" s="21"/>
      <c r="E362" s="22" t="s">
        <v>343</v>
      </c>
      <c r="F362" s="23" t="s">
        <v>248</v>
      </c>
      <c r="G362" s="24">
        <v>50</v>
      </c>
    </row>
    <row r="363" spans="1:7" s="9" customFormat="1" ht="12" customHeight="1" x14ac:dyDescent="0.2">
      <c r="A363" s="21">
        <v>5512</v>
      </c>
      <c r="B363" s="21">
        <v>5156</v>
      </c>
      <c r="C363" s="21">
        <v>603</v>
      </c>
      <c r="D363" s="21"/>
      <c r="E363" s="22" t="s">
        <v>343</v>
      </c>
      <c r="F363" s="23" t="s">
        <v>249</v>
      </c>
      <c r="G363" s="24">
        <v>130</v>
      </c>
    </row>
    <row r="364" spans="1:7" s="9" customFormat="1" ht="12" customHeight="1" x14ac:dyDescent="0.2">
      <c r="A364" s="21">
        <v>5512</v>
      </c>
      <c r="B364" s="21">
        <v>5162</v>
      </c>
      <c r="C364" s="21">
        <v>603</v>
      </c>
      <c r="D364" s="21"/>
      <c r="E364" s="22" t="s">
        <v>343</v>
      </c>
      <c r="F364" s="23" t="s">
        <v>349</v>
      </c>
      <c r="G364" s="24">
        <v>35</v>
      </c>
    </row>
    <row r="365" spans="1:7" s="9" customFormat="1" ht="12" customHeight="1" x14ac:dyDescent="0.2">
      <c r="A365" s="21">
        <v>5512</v>
      </c>
      <c r="B365" s="21">
        <v>5167</v>
      </c>
      <c r="C365" s="21">
        <v>603</v>
      </c>
      <c r="D365" s="21"/>
      <c r="E365" s="22" t="s">
        <v>343</v>
      </c>
      <c r="F365" s="23" t="s">
        <v>350</v>
      </c>
      <c r="G365" s="24">
        <v>10</v>
      </c>
    </row>
    <row r="366" spans="1:7" s="9" customFormat="1" ht="12" customHeight="1" x14ac:dyDescent="0.2">
      <c r="A366" s="21">
        <v>5512</v>
      </c>
      <c r="B366" s="21">
        <v>5169</v>
      </c>
      <c r="C366" s="21">
        <v>603</v>
      </c>
      <c r="D366" s="21"/>
      <c r="E366" s="22" t="s">
        <v>343</v>
      </c>
      <c r="F366" s="23" t="s">
        <v>351</v>
      </c>
      <c r="G366" s="24">
        <v>20</v>
      </c>
    </row>
    <row r="367" spans="1:7" s="9" customFormat="1" ht="12" customHeight="1" x14ac:dyDescent="0.2">
      <c r="A367" s="64">
        <v>5512</v>
      </c>
      <c r="B367" s="64">
        <v>5179</v>
      </c>
      <c r="C367" s="64">
        <v>603</v>
      </c>
      <c r="D367" s="64"/>
      <c r="E367" s="22" t="s">
        <v>343</v>
      </c>
      <c r="F367" s="68" t="s">
        <v>352</v>
      </c>
      <c r="G367" s="24">
        <v>5</v>
      </c>
    </row>
    <row r="368" spans="1:7" s="9" customFormat="1" ht="12" customHeight="1" x14ac:dyDescent="0.2">
      <c r="A368" s="21">
        <v>5512</v>
      </c>
      <c r="B368" s="21">
        <v>5171</v>
      </c>
      <c r="C368" s="21">
        <v>603</v>
      </c>
      <c r="D368" s="21"/>
      <c r="E368" s="22" t="s">
        <v>343</v>
      </c>
      <c r="F368" s="23" t="s">
        <v>353</v>
      </c>
      <c r="G368" s="24">
        <v>100</v>
      </c>
    </row>
    <row r="369" spans="1:7" s="9" customFormat="1" ht="12" customHeight="1" x14ac:dyDescent="0.2">
      <c r="A369" s="21">
        <v>5512</v>
      </c>
      <c r="B369" s="21">
        <v>6123</v>
      </c>
      <c r="C369" s="21">
        <v>603</v>
      </c>
      <c r="D369" s="21"/>
      <c r="E369" s="22" t="s">
        <v>343</v>
      </c>
      <c r="F369" s="23" t="s">
        <v>354</v>
      </c>
      <c r="G369" s="24">
        <v>450</v>
      </c>
    </row>
    <row r="370" spans="1:7" s="9" customFormat="1" ht="12" customHeight="1" x14ac:dyDescent="0.2">
      <c r="A370" s="37"/>
      <c r="B370" s="37"/>
      <c r="C370" s="37"/>
      <c r="D370" s="37"/>
      <c r="E370" s="38"/>
      <c r="F370" s="49" t="s">
        <v>355</v>
      </c>
      <c r="G370" s="35">
        <f>SUM(G356:G369)</f>
        <v>1110</v>
      </c>
    </row>
    <row r="371" spans="1:7" s="9" customFormat="1" ht="12" customHeight="1" x14ac:dyDescent="0.2">
      <c r="A371" s="37"/>
      <c r="B371" s="37"/>
      <c r="C371" s="37"/>
      <c r="D371" s="37"/>
      <c r="E371" s="38"/>
      <c r="F371" s="109"/>
      <c r="G371" s="56"/>
    </row>
    <row r="372" spans="1:7" s="9" customFormat="1" ht="12" customHeight="1" x14ac:dyDescent="0.2">
      <c r="A372" s="17"/>
      <c r="B372" s="17"/>
      <c r="C372" s="17"/>
      <c r="D372" s="17"/>
      <c r="E372" s="18"/>
      <c r="F372" s="19" t="s">
        <v>356</v>
      </c>
      <c r="G372" s="41"/>
    </row>
    <row r="373" spans="1:7" s="9" customFormat="1" ht="12" customHeight="1" x14ac:dyDescent="0.2">
      <c r="A373" s="21">
        <v>5212</v>
      </c>
      <c r="B373" s="21">
        <v>5139</v>
      </c>
      <c r="C373" s="21">
        <v>605</v>
      </c>
      <c r="D373" s="21"/>
      <c r="E373" s="18" t="s">
        <v>357</v>
      </c>
      <c r="F373" s="23" t="s">
        <v>358</v>
      </c>
      <c r="G373" s="44">
        <v>20</v>
      </c>
    </row>
    <row r="374" spans="1:7" s="9" customFormat="1" ht="12" customHeight="1" x14ac:dyDescent="0.2">
      <c r="A374" s="21">
        <v>5212</v>
      </c>
      <c r="B374" s="21">
        <v>5139</v>
      </c>
      <c r="C374" s="21">
        <v>605</v>
      </c>
      <c r="D374" s="21"/>
      <c r="E374" s="18" t="s">
        <v>357</v>
      </c>
      <c r="F374" s="23" t="s">
        <v>359</v>
      </c>
      <c r="G374" s="44">
        <v>25</v>
      </c>
    </row>
    <row r="375" spans="1:7" s="9" customFormat="1" ht="12" customHeight="1" x14ac:dyDescent="0.2">
      <c r="A375" s="21">
        <v>5212</v>
      </c>
      <c r="B375" s="21">
        <v>5169</v>
      </c>
      <c r="C375" s="21">
        <v>605</v>
      </c>
      <c r="D375" s="21"/>
      <c r="E375" s="18" t="s">
        <v>357</v>
      </c>
      <c r="F375" s="23" t="s">
        <v>360</v>
      </c>
      <c r="G375" s="24">
        <v>20</v>
      </c>
    </row>
    <row r="376" spans="1:7" s="9" customFormat="1" ht="12" customHeight="1" x14ac:dyDescent="0.2">
      <c r="A376" s="21">
        <v>5212</v>
      </c>
      <c r="B376" s="21">
        <v>5169</v>
      </c>
      <c r="C376" s="21">
        <v>605</v>
      </c>
      <c r="D376" s="21"/>
      <c r="E376" s="18" t="s">
        <v>357</v>
      </c>
      <c r="F376" s="23" t="s">
        <v>361</v>
      </c>
      <c r="G376" s="24">
        <v>40</v>
      </c>
    </row>
    <row r="377" spans="1:7" s="9" customFormat="1" ht="12" customHeight="1" x14ac:dyDescent="0.2">
      <c r="A377" s="37">
        <v>5212</v>
      </c>
      <c r="B377" s="37">
        <v>5169</v>
      </c>
      <c r="C377" s="37">
        <v>605</v>
      </c>
      <c r="D377" s="37"/>
      <c r="E377" s="18" t="s">
        <v>357</v>
      </c>
      <c r="F377" s="23" t="s">
        <v>362</v>
      </c>
      <c r="G377" s="24">
        <v>100</v>
      </c>
    </row>
    <row r="378" spans="1:7" s="9" customFormat="1" ht="12" customHeight="1" x14ac:dyDescent="0.2">
      <c r="A378" s="21">
        <v>5212</v>
      </c>
      <c r="B378" s="21">
        <v>5169</v>
      </c>
      <c r="C378" s="21">
        <v>605</v>
      </c>
      <c r="D378" s="21"/>
      <c r="E378" s="18" t="s">
        <v>357</v>
      </c>
      <c r="F378" s="23" t="s">
        <v>363</v>
      </c>
      <c r="G378" s="24">
        <v>90</v>
      </c>
    </row>
    <row r="379" spans="1:7" s="9" customFormat="1" ht="12" customHeight="1" x14ac:dyDescent="0.2">
      <c r="A379" s="37"/>
      <c r="B379" s="37"/>
      <c r="C379" s="37"/>
      <c r="D379" s="37"/>
      <c r="E379" s="38"/>
      <c r="F379" s="49" t="s">
        <v>364</v>
      </c>
      <c r="G379" s="35">
        <f>SUM(G373:G378)</f>
        <v>295</v>
      </c>
    </row>
    <row r="380" spans="1:7" s="9" customFormat="1" ht="12" customHeight="1" x14ac:dyDescent="0.2">
      <c r="A380" s="37"/>
      <c r="B380" s="37"/>
      <c r="C380" s="37"/>
      <c r="D380" s="37"/>
      <c r="E380" s="38"/>
      <c r="F380" s="54"/>
      <c r="G380" s="55"/>
    </row>
    <row r="381" spans="1:7" s="9" customFormat="1" ht="12" customHeight="1" x14ac:dyDescent="0.2">
      <c r="A381" s="37"/>
      <c r="B381" s="37"/>
      <c r="C381" s="37"/>
      <c r="D381" s="37"/>
      <c r="E381" s="38"/>
      <c r="F381" s="50"/>
      <c r="G381" s="51"/>
    </row>
    <row r="382" spans="1:7" s="9" customFormat="1" ht="12" customHeight="1" x14ac:dyDescent="0.2">
      <c r="A382" s="37"/>
      <c r="B382" s="37"/>
      <c r="C382" s="37"/>
      <c r="D382" s="37"/>
      <c r="E382" s="38"/>
      <c r="F382" s="106" t="s">
        <v>365</v>
      </c>
      <c r="G382" s="110">
        <f>SUM(G379+G370+G353)</f>
        <v>1999</v>
      </c>
    </row>
    <row r="383" spans="1:7" s="9" customFormat="1" ht="12" customHeight="1" x14ac:dyDescent="0.2">
      <c r="A383" s="37"/>
      <c r="B383" s="37"/>
      <c r="C383" s="37"/>
      <c r="D383" s="37"/>
      <c r="E383" s="38"/>
      <c r="F383" s="50"/>
      <c r="G383" s="51"/>
    </row>
    <row r="384" spans="1:7" s="9" customFormat="1" ht="12" customHeight="1" x14ac:dyDescent="0.2">
      <c r="A384" s="37"/>
      <c r="B384" s="37"/>
      <c r="C384" s="37"/>
      <c r="D384" s="37"/>
      <c r="E384" s="38"/>
      <c r="F384" s="111" t="s">
        <v>366</v>
      </c>
      <c r="G384" s="110">
        <f>G382+G340</f>
        <v>82992</v>
      </c>
    </row>
    <row r="385" spans="1:7" s="9" customFormat="1" ht="12" customHeight="1" x14ac:dyDescent="0.2">
      <c r="A385" s="37"/>
      <c r="B385" s="37"/>
      <c r="C385" s="37"/>
      <c r="D385" s="37"/>
      <c r="E385" s="38"/>
      <c r="F385" s="50"/>
      <c r="G385" s="51"/>
    </row>
    <row r="386" spans="1:7" s="45" customFormat="1" ht="12" customHeight="1" x14ac:dyDescent="0.2">
      <c r="A386" s="37"/>
      <c r="B386" s="37"/>
      <c r="C386" s="37"/>
      <c r="D386" s="37"/>
      <c r="E386" s="38"/>
      <c r="F386" s="86" t="s">
        <v>367</v>
      </c>
      <c r="G386" s="56"/>
    </row>
    <row r="387" spans="1:7" x14ac:dyDescent="0.25">
      <c r="A387" s="37"/>
      <c r="B387" s="37"/>
      <c r="C387" s="37"/>
      <c r="D387" s="37"/>
      <c r="E387" s="38"/>
      <c r="F387" s="86" t="s">
        <v>368</v>
      </c>
      <c r="G387" s="56"/>
    </row>
    <row r="388" spans="1:7" x14ac:dyDescent="0.25">
      <c r="A388" s="21">
        <v>3111</v>
      </c>
      <c r="B388" s="21">
        <v>5331</v>
      </c>
      <c r="C388" s="21">
        <v>901</v>
      </c>
      <c r="D388" s="21"/>
      <c r="E388" s="22" t="s">
        <v>369</v>
      </c>
      <c r="F388" s="23" t="s">
        <v>370</v>
      </c>
      <c r="G388" s="24">
        <v>840</v>
      </c>
    </row>
    <row r="389" spans="1:7" x14ac:dyDescent="0.25">
      <c r="A389" s="21">
        <v>3111</v>
      </c>
      <c r="B389" s="21">
        <v>5331</v>
      </c>
      <c r="C389" s="21">
        <v>902</v>
      </c>
      <c r="D389" s="21"/>
      <c r="E389" s="22" t="s">
        <v>369</v>
      </c>
      <c r="F389" s="23" t="s">
        <v>371</v>
      </c>
      <c r="G389" s="24">
        <v>1588</v>
      </c>
    </row>
    <row r="390" spans="1:7" x14ac:dyDescent="0.25">
      <c r="A390" s="21">
        <v>3111</v>
      </c>
      <c r="B390" s="21">
        <v>5331</v>
      </c>
      <c r="C390" s="21">
        <v>903</v>
      </c>
      <c r="D390" s="21"/>
      <c r="E390" s="22" t="s">
        <v>369</v>
      </c>
      <c r="F390" s="23" t="s">
        <v>372</v>
      </c>
      <c r="G390" s="24">
        <v>1084</v>
      </c>
    </row>
    <row r="391" spans="1:7" x14ac:dyDescent="0.25">
      <c r="A391" s="21">
        <v>3111</v>
      </c>
      <c r="B391" s="21">
        <v>5331</v>
      </c>
      <c r="C391" s="21">
        <v>904</v>
      </c>
      <c r="D391" s="21"/>
      <c r="E391" s="22" t="s">
        <v>369</v>
      </c>
      <c r="F391" s="23" t="s">
        <v>373</v>
      </c>
      <c r="G391" s="24">
        <v>1291</v>
      </c>
    </row>
    <row r="392" spans="1:7" x14ac:dyDescent="0.25">
      <c r="A392" s="21">
        <v>3111</v>
      </c>
      <c r="B392" s="21">
        <v>5331</v>
      </c>
      <c r="C392" s="21">
        <v>905</v>
      </c>
      <c r="D392" s="21"/>
      <c r="E392" s="22" t="s">
        <v>369</v>
      </c>
      <c r="F392" s="23" t="s">
        <v>374</v>
      </c>
      <c r="G392" s="24">
        <v>675</v>
      </c>
    </row>
    <row r="393" spans="1:7" s="112" customFormat="1" x14ac:dyDescent="0.25">
      <c r="A393" s="21">
        <v>3113</v>
      </c>
      <c r="B393" s="21">
        <v>5331</v>
      </c>
      <c r="C393" s="21">
        <v>911</v>
      </c>
      <c r="D393" s="21"/>
      <c r="E393" s="22" t="s">
        <v>369</v>
      </c>
      <c r="F393" s="23" t="s">
        <v>375</v>
      </c>
      <c r="G393" s="24">
        <f>5067+200</f>
        <v>5267</v>
      </c>
    </row>
    <row r="394" spans="1:7" x14ac:dyDescent="0.25">
      <c r="A394" s="21">
        <v>3113</v>
      </c>
      <c r="B394" s="21">
        <v>6351</v>
      </c>
      <c r="C394" s="21">
        <v>911</v>
      </c>
      <c r="D394" s="21"/>
      <c r="E394" s="22" t="s">
        <v>369</v>
      </c>
      <c r="F394" s="23" t="s">
        <v>376</v>
      </c>
      <c r="G394" s="24">
        <v>500</v>
      </c>
    </row>
    <row r="395" spans="1:7" s="112" customFormat="1" x14ac:dyDescent="0.25">
      <c r="A395" s="21">
        <v>3113</v>
      </c>
      <c r="B395" s="21">
        <v>5331</v>
      </c>
      <c r="C395" s="21">
        <v>912</v>
      </c>
      <c r="D395" s="21"/>
      <c r="E395" s="22" t="s">
        <v>369</v>
      </c>
      <c r="F395" s="23" t="s">
        <v>377</v>
      </c>
      <c r="G395" s="24">
        <f>6390+100</f>
        <v>6490</v>
      </c>
    </row>
    <row r="396" spans="1:7" x14ac:dyDescent="0.25">
      <c r="A396" s="21">
        <v>3113</v>
      </c>
      <c r="B396" s="21">
        <v>6351</v>
      </c>
      <c r="C396" s="21">
        <v>912</v>
      </c>
      <c r="D396" s="21"/>
      <c r="E396" s="22" t="s">
        <v>369</v>
      </c>
      <c r="F396" s="23" t="s">
        <v>378</v>
      </c>
      <c r="G396" s="24">
        <v>500</v>
      </c>
    </row>
    <row r="397" spans="1:7" s="113" customFormat="1" ht="12.75" x14ac:dyDescent="0.2">
      <c r="A397" s="21">
        <v>3113</v>
      </c>
      <c r="B397" s="21">
        <v>5331</v>
      </c>
      <c r="C397" s="21">
        <v>913</v>
      </c>
      <c r="D397" s="21"/>
      <c r="E397" s="22" t="s">
        <v>369</v>
      </c>
      <c r="F397" s="23" t="s">
        <v>379</v>
      </c>
      <c r="G397" s="24">
        <f>4581+500</f>
        <v>5081</v>
      </c>
    </row>
    <row r="398" spans="1:7" x14ac:dyDescent="0.25">
      <c r="A398" s="21">
        <v>3113</v>
      </c>
      <c r="B398" s="21">
        <v>6351</v>
      </c>
      <c r="C398" s="21">
        <v>913</v>
      </c>
      <c r="D398" s="21"/>
      <c r="E398" s="22" t="s">
        <v>369</v>
      </c>
      <c r="F398" s="23" t="s">
        <v>380</v>
      </c>
      <c r="G398" s="24">
        <v>500</v>
      </c>
    </row>
    <row r="399" spans="1:7" x14ac:dyDescent="0.25">
      <c r="A399" s="21">
        <v>3231</v>
      </c>
      <c r="B399" s="21">
        <v>5331</v>
      </c>
      <c r="C399" s="21">
        <v>921</v>
      </c>
      <c r="D399" s="21"/>
      <c r="E399" s="22" t="s">
        <v>369</v>
      </c>
      <c r="F399" s="23" t="s">
        <v>381</v>
      </c>
      <c r="G399" s="24">
        <v>660</v>
      </c>
    </row>
    <row r="400" spans="1:7" x14ac:dyDescent="0.25">
      <c r="A400" s="21">
        <v>3113</v>
      </c>
      <c r="B400" s="21">
        <v>5331</v>
      </c>
      <c r="C400" s="21">
        <v>911</v>
      </c>
      <c r="D400" s="21"/>
      <c r="E400" s="22" t="s">
        <v>369</v>
      </c>
      <c r="F400" s="23" t="s">
        <v>382</v>
      </c>
      <c r="G400" s="24">
        <v>57</v>
      </c>
    </row>
    <row r="401" spans="1:7" x14ac:dyDescent="0.25">
      <c r="A401" s="21">
        <v>3113</v>
      </c>
      <c r="B401" s="21">
        <v>5331</v>
      </c>
      <c r="C401" s="21">
        <v>912</v>
      </c>
      <c r="D401" s="21"/>
      <c r="E401" s="22" t="s">
        <v>369</v>
      </c>
      <c r="F401" s="23" t="s">
        <v>383</v>
      </c>
      <c r="G401" s="24">
        <v>73</v>
      </c>
    </row>
    <row r="402" spans="1:7" x14ac:dyDescent="0.25">
      <c r="A402" s="21">
        <v>3113</v>
      </c>
      <c r="B402" s="21">
        <v>5331</v>
      </c>
      <c r="C402" s="21">
        <v>913</v>
      </c>
      <c r="D402" s="21"/>
      <c r="E402" s="22" t="s">
        <v>369</v>
      </c>
      <c r="F402" s="23" t="s">
        <v>384</v>
      </c>
      <c r="G402" s="24">
        <v>49</v>
      </c>
    </row>
    <row r="403" spans="1:7" x14ac:dyDescent="0.25">
      <c r="A403" s="21">
        <v>3111</v>
      </c>
      <c r="B403" s="21">
        <v>5331</v>
      </c>
      <c r="C403" s="21">
        <v>901</v>
      </c>
      <c r="D403" s="21"/>
      <c r="E403" s="22" t="s">
        <v>369</v>
      </c>
      <c r="F403" s="23" t="s">
        <v>385</v>
      </c>
      <c r="G403" s="24">
        <v>4</v>
      </c>
    </row>
    <row r="404" spans="1:7" x14ac:dyDescent="0.25">
      <c r="A404" s="21">
        <v>3111</v>
      </c>
      <c r="B404" s="21">
        <v>5331</v>
      </c>
      <c r="C404" s="21">
        <v>902</v>
      </c>
      <c r="D404" s="21"/>
      <c r="E404" s="22" t="s">
        <v>369</v>
      </c>
      <c r="F404" s="23" t="s">
        <v>386</v>
      </c>
      <c r="G404" s="24">
        <v>9</v>
      </c>
    </row>
    <row r="405" spans="1:7" x14ac:dyDescent="0.25">
      <c r="A405" s="21">
        <v>3111</v>
      </c>
      <c r="B405" s="21">
        <v>5331</v>
      </c>
      <c r="C405" s="21">
        <v>903</v>
      </c>
      <c r="D405" s="21"/>
      <c r="E405" s="22" t="s">
        <v>369</v>
      </c>
      <c r="F405" s="23" t="s">
        <v>387</v>
      </c>
      <c r="G405" s="24">
        <v>6</v>
      </c>
    </row>
    <row r="406" spans="1:7" x14ac:dyDescent="0.25">
      <c r="A406" s="21">
        <v>3111</v>
      </c>
      <c r="B406" s="21">
        <v>5331</v>
      </c>
      <c r="C406" s="21">
        <v>904</v>
      </c>
      <c r="D406" s="21"/>
      <c r="E406" s="22" t="s">
        <v>369</v>
      </c>
      <c r="F406" s="23" t="s">
        <v>388</v>
      </c>
      <c r="G406" s="24">
        <v>7</v>
      </c>
    </row>
    <row r="407" spans="1:7" x14ac:dyDescent="0.25">
      <c r="A407" s="21">
        <v>3111</v>
      </c>
      <c r="B407" s="21">
        <v>5331</v>
      </c>
      <c r="C407" s="21">
        <v>905</v>
      </c>
      <c r="D407" s="21"/>
      <c r="E407" s="22" t="s">
        <v>369</v>
      </c>
      <c r="F407" s="23" t="s">
        <v>389</v>
      </c>
      <c r="G407" s="24">
        <v>3</v>
      </c>
    </row>
    <row r="408" spans="1:7" x14ac:dyDescent="0.25">
      <c r="A408" s="21">
        <v>3399</v>
      </c>
      <c r="B408" s="21">
        <v>5222</v>
      </c>
      <c r="C408" s="21">
        <v>966</v>
      </c>
      <c r="D408" s="21"/>
      <c r="E408" s="22" t="s">
        <v>369</v>
      </c>
      <c r="F408" s="23" t="s">
        <v>390</v>
      </c>
      <c r="G408" s="24">
        <v>500</v>
      </c>
    </row>
    <row r="409" spans="1:7" x14ac:dyDescent="0.25">
      <c r="A409" s="21">
        <v>3421</v>
      </c>
      <c r="B409" s="21">
        <v>5331</v>
      </c>
      <c r="C409" s="21">
        <v>922</v>
      </c>
      <c r="D409" s="21"/>
      <c r="E409" s="22" t="s">
        <v>369</v>
      </c>
      <c r="F409" s="23" t="s">
        <v>391</v>
      </c>
      <c r="G409" s="24">
        <v>550</v>
      </c>
    </row>
    <row r="410" spans="1:7" x14ac:dyDescent="0.25">
      <c r="A410" s="37"/>
      <c r="B410" s="37"/>
      <c r="C410" s="37"/>
      <c r="D410" s="37"/>
      <c r="E410" s="38"/>
      <c r="F410" s="49" t="s">
        <v>392</v>
      </c>
      <c r="G410" s="35">
        <f>SUM(G388:G409)</f>
        <v>25734</v>
      </c>
    </row>
    <row r="411" spans="1:7" s="45" customFormat="1" ht="12" customHeight="1" x14ac:dyDescent="0.2">
      <c r="A411" s="37"/>
      <c r="B411" s="37"/>
      <c r="C411" s="37"/>
      <c r="D411" s="37"/>
      <c r="E411" s="38"/>
      <c r="F411" s="50"/>
      <c r="G411" s="51"/>
    </row>
    <row r="412" spans="1:7" s="45" customFormat="1" ht="12" customHeight="1" x14ac:dyDescent="0.2">
      <c r="A412" s="37"/>
      <c r="B412" s="37"/>
      <c r="C412" s="37"/>
      <c r="D412" s="37"/>
      <c r="E412" s="38"/>
      <c r="F412" s="86" t="s">
        <v>393</v>
      </c>
      <c r="G412" s="56"/>
    </row>
    <row r="413" spans="1:7" s="9" customFormat="1" ht="12" customHeight="1" x14ac:dyDescent="0.2">
      <c r="A413" s="21">
        <v>3315</v>
      </c>
      <c r="B413" s="21">
        <v>5331</v>
      </c>
      <c r="C413" s="21">
        <v>924</v>
      </c>
      <c r="D413" s="21"/>
      <c r="E413" s="22" t="s">
        <v>394</v>
      </c>
      <c r="F413" s="23" t="s">
        <v>395</v>
      </c>
      <c r="G413" s="24">
        <v>1593</v>
      </c>
    </row>
    <row r="414" spans="1:7" s="9" customFormat="1" ht="12" customHeight="1" x14ac:dyDescent="0.2">
      <c r="A414" s="21">
        <v>3319</v>
      </c>
      <c r="B414" s="21">
        <v>5222</v>
      </c>
      <c r="C414" s="21">
        <v>965</v>
      </c>
      <c r="D414" s="21"/>
      <c r="E414" s="22" t="s">
        <v>394</v>
      </c>
      <c r="F414" s="23" t="s">
        <v>396</v>
      </c>
      <c r="G414" s="24">
        <v>500</v>
      </c>
    </row>
    <row r="415" spans="1:7" s="9" customFormat="1" ht="12" customHeight="1" x14ac:dyDescent="0.2">
      <c r="A415" s="21">
        <v>3319</v>
      </c>
      <c r="B415" s="21">
        <v>5229</v>
      </c>
      <c r="C415" s="21">
        <v>965</v>
      </c>
      <c r="D415" s="21"/>
      <c r="E415" s="22" t="s">
        <v>394</v>
      </c>
      <c r="F415" s="23" t="s">
        <v>397</v>
      </c>
      <c r="G415" s="24">
        <v>5</v>
      </c>
    </row>
    <row r="416" spans="1:7" s="9" customFormat="1" ht="12" customHeight="1" x14ac:dyDescent="0.2">
      <c r="A416" s="21">
        <v>3392</v>
      </c>
      <c r="B416" s="21">
        <v>5331</v>
      </c>
      <c r="C416" s="21">
        <v>923</v>
      </c>
      <c r="D416" s="21"/>
      <c r="E416" s="22" t="s">
        <v>394</v>
      </c>
      <c r="F416" s="23" t="s">
        <v>398</v>
      </c>
      <c r="G416" s="24">
        <v>8445</v>
      </c>
    </row>
    <row r="417" spans="1:7" s="9" customFormat="1" ht="12" customHeight="1" x14ac:dyDescent="0.2">
      <c r="A417" s="21">
        <v>3326</v>
      </c>
      <c r="B417" s="21">
        <v>5179</v>
      </c>
      <c r="C417" s="21">
        <v>965</v>
      </c>
      <c r="D417" s="21"/>
      <c r="E417" s="22" t="s">
        <v>394</v>
      </c>
      <c r="F417" s="23" t="s">
        <v>399</v>
      </c>
      <c r="G417" s="24">
        <v>100</v>
      </c>
    </row>
    <row r="418" spans="1:7" s="45" customFormat="1" ht="12" customHeight="1" x14ac:dyDescent="0.2">
      <c r="A418" s="21">
        <v>3319</v>
      </c>
      <c r="B418" s="21">
        <v>5213</v>
      </c>
      <c r="C418" s="21">
        <v>965</v>
      </c>
      <c r="D418" s="21"/>
      <c r="E418" s="22" t="s">
        <v>394</v>
      </c>
      <c r="F418" s="23" t="s">
        <v>400</v>
      </c>
      <c r="G418" s="24">
        <v>1200</v>
      </c>
    </row>
    <row r="419" spans="1:7" s="9" customFormat="1" ht="12" customHeight="1" x14ac:dyDescent="0.2">
      <c r="A419" s="37"/>
      <c r="B419" s="37"/>
      <c r="C419" s="37"/>
      <c r="D419" s="37"/>
      <c r="E419" s="38"/>
      <c r="F419" s="49" t="s">
        <v>401</v>
      </c>
      <c r="G419" s="35">
        <f>SUM(G413:G418)</f>
        <v>11843</v>
      </c>
    </row>
    <row r="420" spans="1:7" s="9" customFormat="1" ht="12" customHeight="1" x14ac:dyDescent="0.2">
      <c r="A420" s="37"/>
      <c r="B420" s="37"/>
      <c r="C420" s="37"/>
      <c r="D420" s="37"/>
      <c r="E420" s="38"/>
      <c r="F420" s="50"/>
      <c r="G420" s="51"/>
    </row>
    <row r="421" spans="1:7" s="9" customFormat="1" ht="12" customHeight="1" x14ac:dyDescent="0.2">
      <c r="A421" s="37"/>
      <c r="B421" s="37"/>
      <c r="C421" s="37"/>
      <c r="D421" s="37"/>
      <c r="E421" s="38"/>
      <c r="F421" s="86" t="s">
        <v>402</v>
      </c>
      <c r="G421" s="56"/>
    </row>
    <row r="422" spans="1:7" s="9" customFormat="1" ht="12" customHeight="1" x14ac:dyDescent="0.2">
      <c r="A422" s="21">
        <v>3399</v>
      </c>
      <c r="B422" s="21">
        <v>5169</v>
      </c>
      <c r="C422" s="21">
        <v>900</v>
      </c>
      <c r="D422" s="21"/>
      <c r="E422" s="22" t="s">
        <v>403</v>
      </c>
      <c r="F422" s="23" t="s">
        <v>404</v>
      </c>
      <c r="G422" s="24">
        <v>50</v>
      </c>
    </row>
    <row r="423" spans="1:7" s="9" customFormat="1" ht="12" customHeight="1" x14ac:dyDescent="0.2">
      <c r="A423" s="21">
        <v>3429</v>
      </c>
      <c r="B423" s="21">
        <v>5194</v>
      </c>
      <c r="C423" s="21">
        <v>900</v>
      </c>
      <c r="D423" s="21"/>
      <c r="E423" s="22" t="s">
        <v>403</v>
      </c>
      <c r="F423" s="23" t="s">
        <v>405</v>
      </c>
      <c r="G423" s="24">
        <v>20</v>
      </c>
    </row>
    <row r="424" spans="1:7" s="9" customFormat="1" ht="12" customHeight="1" x14ac:dyDescent="0.2">
      <c r="A424" s="21">
        <v>3399</v>
      </c>
      <c r="B424" s="21">
        <v>5222</v>
      </c>
      <c r="C424" s="21">
        <v>967</v>
      </c>
      <c r="D424" s="21"/>
      <c r="E424" s="22" t="s">
        <v>403</v>
      </c>
      <c r="F424" s="23" t="s">
        <v>406</v>
      </c>
      <c r="G424" s="24">
        <v>300</v>
      </c>
    </row>
    <row r="425" spans="1:7" s="9" customFormat="1" ht="12" x14ac:dyDescent="0.2">
      <c r="A425" s="21">
        <v>3341</v>
      </c>
      <c r="B425" s="21">
        <v>5137</v>
      </c>
      <c r="C425" s="21">
        <v>900</v>
      </c>
      <c r="D425" s="21"/>
      <c r="E425" s="22" t="s">
        <v>403</v>
      </c>
      <c r="F425" s="23" t="s">
        <v>407</v>
      </c>
      <c r="G425" s="24">
        <v>70</v>
      </c>
    </row>
    <row r="426" spans="1:7" s="9" customFormat="1" ht="12" x14ac:dyDescent="0.2">
      <c r="A426" s="21">
        <v>3341</v>
      </c>
      <c r="B426" s="21">
        <v>5139</v>
      </c>
      <c r="C426" s="21">
        <v>900</v>
      </c>
      <c r="D426" s="21"/>
      <c r="E426" s="22" t="s">
        <v>403</v>
      </c>
      <c r="F426" s="23" t="s">
        <v>408</v>
      </c>
      <c r="G426" s="24">
        <v>30</v>
      </c>
    </row>
    <row r="427" spans="1:7" s="9" customFormat="1" ht="12" x14ac:dyDescent="0.2">
      <c r="A427" s="21">
        <v>3900</v>
      </c>
      <c r="B427" s="21">
        <v>5222</v>
      </c>
      <c r="C427" s="21">
        <v>975</v>
      </c>
      <c r="D427" s="21"/>
      <c r="E427" s="22" t="s">
        <v>403</v>
      </c>
      <c r="F427" s="23" t="s">
        <v>409</v>
      </c>
      <c r="G427" s="24">
        <v>66</v>
      </c>
    </row>
    <row r="428" spans="1:7" s="9" customFormat="1" ht="12" x14ac:dyDescent="0.2">
      <c r="A428" s="21">
        <v>3900</v>
      </c>
      <c r="B428" s="21">
        <v>5222</v>
      </c>
      <c r="C428" s="21">
        <v>978</v>
      </c>
      <c r="D428" s="21"/>
      <c r="E428" s="22" t="s">
        <v>403</v>
      </c>
      <c r="F428" s="23" t="s">
        <v>410</v>
      </c>
      <c r="G428" s="24">
        <v>14</v>
      </c>
    </row>
    <row r="429" spans="1:7" s="9" customFormat="1" ht="12" x14ac:dyDescent="0.2">
      <c r="A429" s="21">
        <v>3900</v>
      </c>
      <c r="B429" s="21">
        <v>5019</v>
      </c>
      <c r="C429" s="21">
        <v>981</v>
      </c>
      <c r="D429" s="21"/>
      <c r="E429" s="22" t="s">
        <v>403</v>
      </c>
      <c r="F429" s="23" t="s">
        <v>411</v>
      </c>
      <c r="G429" s="24">
        <v>120</v>
      </c>
    </row>
    <row r="430" spans="1:7" s="9" customFormat="1" ht="12" x14ac:dyDescent="0.2">
      <c r="A430" s="21">
        <v>6171</v>
      </c>
      <c r="B430" s="21">
        <v>5492</v>
      </c>
      <c r="C430" s="21">
        <v>900</v>
      </c>
      <c r="D430" s="21"/>
      <c r="E430" s="22" t="s">
        <v>403</v>
      </c>
      <c r="F430" s="23" t="s">
        <v>412</v>
      </c>
      <c r="G430" s="24">
        <v>100</v>
      </c>
    </row>
    <row r="431" spans="1:7" s="9" customFormat="1" ht="12" x14ac:dyDescent="0.2">
      <c r="A431" s="21">
        <v>6171</v>
      </c>
      <c r="B431" s="21">
        <v>5169</v>
      </c>
      <c r="C431" s="21">
        <v>900</v>
      </c>
      <c r="D431" s="21"/>
      <c r="E431" s="22" t="s">
        <v>403</v>
      </c>
      <c r="F431" s="23" t="s">
        <v>413</v>
      </c>
      <c r="G431" s="24">
        <v>40</v>
      </c>
    </row>
    <row r="432" spans="1:7" s="9" customFormat="1" ht="12" customHeight="1" x14ac:dyDescent="0.2">
      <c r="A432" s="37"/>
      <c r="B432" s="37"/>
      <c r="C432" s="37"/>
      <c r="D432" s="37"/>
      <c r="E432" s="38"/>
      <c r="F432" s="49" t="s">
        <v>414</v>
      </c>
      <c r="G432" s="35">
        <f>SUM(G422:G431)</f>
        <v>810</v>
      </c>
    </row>
    <row r="433" spans="1:7" s="9" customFormat="1" ht="12" customHeight="1" x14ac:dyDescent="0.2">
      <c r="A433" s="37"/>
      <c r="B433" s="37"/>
      <c r="C433" s="37"/>
      <c r="D433" s="37"/>
      <c r="E433" s="38"/>
      <c r="F433" s="50"/>
      <c r="G433" s="51"/>
    </row>
    <row r="434" spans="1:7" s="114" customFormat="1" ht="12" customHeight="1" x14ac:dyDescent="0.2">
      <c r="A434" s="37"/>
      <c r="B434" s="37"/>
      <c r="C434" s="37"/>
      <c r="D434" s="37"/>
      <c r="E434" s="38"/>
      <c r="F434" s="86" t="s">
        <v>415</v>
      </c>
      <c r="G434" s="56"/>
    </row>
    <row r="435" spans="1:7" s="114" customFormat="1" ht="12" customHeight="1" x14ac:dyDescent="0.2">
      <c r="A435" s="21">
        <v>3419</v>
      </c>
      <c r="B435" s="21">
        <v>5222</v>
      </c>
      <c r="C435" s="21">
        <v>964</v>
      </c>
      <c r="D435" s="21"/>
      <c r="E435" s="22" t="s">
        <v>416</v>
      </c>
      <c r="F435" s="23" t="s">
        <v>417</v>
      </c>
      <c r="G435" s="24">
        <v>2000</v>
      </c>
    </row>
    <row r="436" spans="1:7" s="114" customFormat="1" ht="12" customHeight="1" x14ac:dyDescent="0.2">
      <c r="A436" s="21">
        <v>3419</v>
      </c>
      <c r="B436" s="21">
        <v>5169</v>
      </c>
      <c r="C436" s="21">
        <v>900</v>
      </c>
      <c r="D436" s="21"/>
      <c r="E436" s="22" t="s">
        <v>416</v>
      </c>
      <c r="F436" s="23" t="s">
        <v>418</v>
      </c>
      <c r="G436" s="24">
        <v>20</v>
      </c>
    </row>
    <row r="437" spans="1:7" s="9" customFormat="1" ht="12" customHeight="1" x14ac:dyDescent="0.2">
      <c r="A437" s="37"/>
      <c r="B437" s="37"/>
      <c r="C437" s="37"/>
      <c r="D437" s="37"/>
      <c r="E437" s="38"/>
      <c r="F437" s="49" t="s">
        <v>419</v>
      </c>
      <c r="G437" s="35">
        <f>SUM(G435:G436)</f>
        <v>2020</v>
      </c>
    </row>
    <row r="438" spans="1:7" s="9" customFormat="1" ht="12" customHeight="1" x14ac:dyDescent="0.2">
      <c r="A438" s="37"/>
      <c r="B438" s="37"/>
      <c r="C438" s="37"/>
      <c r="D438" s="37"/>
      <c r="E438" s="38"/>
      <c r="F438" s="50"/>
      <c r="G438" s="51"/>
    </row>
    <row r="439" spans="1:7" s="9" customFormat="1" ht="12" customHeight="1" x14ac:dyDescent="0.2">
      <c r="A439" s="37"/>
      <c r="B439" s="37"/>
      <c r="C439" s="37"/>
      <c r="D439" s="37"/>
      <c r="E439" s="38"/>
      <c r="F439" s="86" t="s">
        <v>420</v>
      </c>
      <c r="G439" s="56"/>
    </row>
    <row r="440" spans="1:7" s="9" customFormat="1" ht="12" customHeight="1" x14ac:dyDescent="0.2">
      <c r="A440" s="21">
        <v>2143</v>
      </c>
      <c r="B440" s="21">
        <v>5139</v>
      </c>
      <c r="C440" s="21">
        <v>968</v>
      </c>
      <c r="D440" s="21"/>
      <c r="E440" s="22" t="s">
        <v>421</v>
      </c>
      <c r="F440" s="23" t="s">
        <v>422</v>
      </c>
      <c r="G440" s="24">
        <v>220</v>
      </c>
    </row>
    <row r="441" spans="1:7" s="9" customFormat="1" ht="12" customHeight="1" x14ac:dyDescent="0.2">
      <c r="A441" s="21">
        <v>2143</v>
      </c>
      <c r="B441" s="21">
        <v>5169</v>
      </c>
      <c r="C441" s="21">
        <v>968</v>
      </c>
      <c r="D441" s="21"/>
      <c r="E441" s="22" t="s">
        <v>421</v>
      </c>
      <c r="F441" s="23" t="s">
        <v>423</v>
      </c>
      <c r="G441" s="24">
        <v>200</v>
      </c>
    </row>
    <row r="442" spans="1:7" s="9" customFormat="1" ht="12" customHeight="1" x14ac:dyDescent="0.2">
      <c r="A442" s="37"/>
      <c r="B442" s="37"/>
      <c r="C442" s="37"/>
      <c r="D442" s="37"/>
      <c r="E442" s="38"/>
      <c r="F442" s="49" t="s">
        <v>424</v>
      </c>
      <c r="G442" s="35">
        <f>SUM(G440:G441)</f>
        <v>420</v>
      </c>
    </row>
    <row r="443" spans="1:7" s="9" customFormat="1" ht="12" customHeight="1" x14ac:dyDescent="0.2">
      <c r="A443" s="37"/>
      <c r="B443" s="37"/>
      <c r="C443" s="37"/>
      <c r="D443" s="37"/>
      <c r="E443" s="38"/>
      <c r="F443" s="50"/>
      <c r="G443" s="51"/>
    </row>
    <row r="444" spans="1:7" s="9" customFormat="1" ht="12" customHeight="1" x14ac:dyDescent="0.2">
      <c r="A444" s="37"/>
      <c r="B444" s="37"/>
      <c r="C444" s="37"/>
      <c r="D444" s="37"/>
      <c r="E444" s="38"/>
      <c r="F444" s="49" t="s">
        <v>425</v>
      </c>
      <c r="G444" s="104">
        <f>G442+G437+G432+G419+G410</f>
        <v>40827</v>
      </c>
    </row>
    <row r="445" spans="1:7" s="45" customFormat="1" ht="12" customHeight="1" x14ac:dyDescent="0.2">
      <c r="A445" s="37"/>
      <c r="B445" s="37"/>
      <c r="C445" s="37"/>
      <c r="D445" s="37"/>
      <c r="E445" s="38"/>
      <c r="F445" s="50"/>
      <c r="G445" s="51"/>
    </row>
    <row r="446" spans="1:7" s="45" customFormat="1" ht="12" customHeight="1" x14ac:dyDescent="0.2">
      <c r="A446" s="37"/>
      <c r="B446" s="37"/>
      <c r="C446" s="37"/>
      <c r="D446" s="37"/>
      <c r="E446" s="38"/>
      <c r="F446" s="50"/>
      <c r="G446" s="51"/>
    </row>
    <row r="447" spans="1:7" x14ac:dyDescent="0.25">
      <c r="A447" s="57"/>
      <c r="B447" s="37"/>
      <c r="C447" s="37"/>
      <c r="D447" s="37"/>
      <c r="E447" s="38"/>
      <c r="F447" s="86" t="s">
        <v>426</v>
      </c>
      <c r="G447" s="56"/>
    </row>
    <row r="448" spans="1:7" x14ac:dyDescent="0.25">
      <c r="A448" s="21">
        <v>2169</v>
      </c>
      <c r="B448" s="21">
        <v>5169</v>
      </c>
      <c r="C448" s="21">
        <v>400</v>
      </c>
      <c r="D448" s="21"/>
      <c r="E448" s="22" t="s">
        <v>427</v>
      </c>
      <c r="F448" s="23" t="s">
        <v>428</v>
      </c>
      <c r="G448" s="24">
        <v>40</v>
      </c>
    </row>
    <row r="449" spans="1:7" x14ac:dyDescent="0.25">
      <c r="A449" s="37"/>
      <c r="B449" s="37"/>
      <c r="C449" s="37"/>
      <c r="D449" s="37"/>
      <c r="E449" s="38"/>
      <c r="F449" s="49" t="s">
        <v>429</v>
      </c>
      <c r="G449" s="35">
        <f>SUM(G448)</f>
        <v>40</v>
      </c>
    </row>
    <row r="450" spans="1:7" x14ac:dyDescent="0.25">
      <c r="A450" s="37"/>
      <c r="B450" s="37"/>
      <c r="C450" s="37"/>
      <c r="D450" s="37"/>
      <c r="E450" s="38"/>
      <c r="F450" s="50"/>
      <c r="G450" s="51"/>
    </row>
    <row r="451" spans="1:7" x14ac:dyDescent="0.25">
      <c r="A451" s="37"/>
      <c r="B451" s="37"/>
      <c r="C451" s="37"/>
      <c r="D451" s="37"/>
      <c r="E451" s="38"/>
      <c r="F451" s="50"/>
      <c r="G451" s="51"/>
    </row>
    <row r="452" spans="1:7" x14ac:dyDescent="0.25">
      <c r="A452" s="57"/>
      <c r="B452" s="37"/>
      <c r="C452" s="37"/>
      <c r="D452" s="37"/>
      <c r="E452" s="38"/>
      <c r="F452" s="86" t="s">
        <v>430</v>
      </c>
      <c r="G452" s="51"/>
    </row>
    <row r="453" spans="1:7" x14ac:dyDescent="0.25">
      <c r="A453" s="21">
        <v>2221</v>
      </c>
      <c r="B453" s="21">
        <v>5193</v>
      </c>
      <c r="C453" s="21">
        <v>1000</v>
      </c>
      <c r="D453" s="21"/>
      <c r="E453" s="22" t="s">
        <v>431</v>
      </c>
      <c r="F453" s="23" t="s">
        <v>432</v>
      </c>
      <c r="G453" s="24">
        <v>1500</v>
      </c>
    </row>
    <row r="454" spans="1:7" s="112" customFormat="1" x14ac:dyDescent="0.25">
      <c r="A454" s="21">
        <v>2221</v>
      </c>
      <c r="B454" s="21">
        <v>5169</v>
      </c>
      <c r="C454" s="21">
        <v>1000</v>
      </c>
      <c r="D454" s="21"/>
      <c r="E454" s="22" t="s">
        <v>431</v>
      </c>
      <c r="F454" s="23" t="s">
        <v>433</v>
      </c>
      <c r="G454" s="24">
        <v>16</v>
      </c>
    </row>
    <row r="455" spans="1:7" x14ac:dyDescent="0.25">
      <c r="A455" s="21">
        <v>2223</v>
      </c>
      <c r="B455" s="21">
        <v>5139</v>
      </c>
      <c r="C455" s="21">
        <v>1000</v>
      </c>
      <c r="D455" s="21"/>
      <c r="E455" s="22" t="s">
        <v>431</v>
      </c>
      <c r="F455" s="23" t="s">
        <v>434</v>
      </c>
      <c r="G455" s="24">
        <v>15</v>
      </c>
    </row>
    <row r="456" spans="1:7" x14ac:dyDescent="0.25">
      <c r="A456" s="21">
        <v>2223</v>
      </c>
      <c r="B456" s="21">
        <v>5169</v>
      </c>
      <c r="C456" s="21">
        <v>1000</v>
      </c>
      <c r="D456" s="21"/>
      <c r="E456" s="22" t="s">
        <v>431</v>
      </c>
      <c r="F456" s="23" t="s">
        <v>435</v>
      </c>
      <c r="G456" s="24">
        <v>30</v>
      </c>
    </row>
    <row r="457" spans="1:7" x14ac:dyDescent="0.25">
      <c r="A457" s="64">
        <v>2229</v>
      </c>
      <c r="B457" s="64">
        <v>5139</v>
      </c>
      <c r="C457" s="64">
        <v>1000</v>
      </c>
      <c r="D457" s="64"/>
      <c r="E457" s="22" t="s">
        <v>431</v>
      </c>
      <c r="F457" s="68" t="s">
        <v>436</v>
      </c>
      <c r="G457" s="24">
        <v>5</v>
      </c>
    </row>
    <row r="458" spans="1:7" x14ac:dyDescent="0.25">
      <c r="A458" s="64">
        <v>2229</v>
      </c>
      <c r="B458" s="64">
        <v>5166</v>
      </c>
      <c r="C458" s="64">
        <v>1000</v>
      </c>
      <c r="D458" s="64"/>
      <c r="E458" s="22" t="s">
        <v>431</v>
      </c>
      <c r="F458" s="68" t="s">
        <v>437</v>
      </c>
      <c r="G458" s="24">
        <v>150</v>
      </c>
    </row>
    <row r="459" spans="1:7" x14ac:dyDescent="0.25">
      <c r="A459" s="21">
        <v>2229</v>
      </c>
      <c r="B459" s="21">
        <v>5169</v>
      </c>
      <c r="C459" s="21">
        <v>1000</v>
      </c>
      <c r="D459" s="21"/>
      <c r="E459" s="22" t="s">
        <v>431</v>
      </c>
      <c r="F459" s="23" t="s">
        <v>438</v>
      </c>
      <c r="G459" s="24">
        <v>60</v>
      </c>
    </row>
    <row r="460" spans="1:7" x14ac:dyDescent="0.25">
      <c r="A460" s="21">
        <v>2229</v>
      </c>
      <c r="B460" s="21">
        <v>5169</v>
      </c>
      <c r="C460" s="21">
        <v>1000</v>
      </c>
      <c r="D460" s="21"/>
      <c r="E460" s="22" t="s">
        <v>431</v>
      </c>
      <c r="F460" s="23" t="s">
        <v>439</v>
      </c>
      <c r="G460" s="24">
        <v>5</v>
      </c>
    </row>
    <row r="461" spans="1:7" x14ac:dyDescent="0.25">
      <c r="A461" s="21">
        <v>2299</v>
      </c>
      <c r="B461" s="21">
        <v>5137</v>
      </c>
      <c r="C461" s="21">
        <v>1012</v>
      </c>
      <c r="D461" s="21">
        <v>27003</v>
      </c>
      <c r="E461" s="22" t="s">
        <v>431</v>
      </c>
      <c r="F461" s="23" t="s">
        <v>440</v>
      </c>
      <c r="G461" s="24">
        <v>37</v>
      </c>
    </row>
    <row r="462" spans="1:7" x14ac:dyDescent="0.25">
      <c r="A462" s="37"/>
      <c r="B462" s="37"/>
      <c r="C462" s="37"/>
      <c r="D462" s="37"/>
      <c r="E462" s="38"/>
      <c r="F462" s="49" t="s">
        <v>441</v>
      </c>
      <c r="G462" s="35">
        <f>SUM(G453:G461)</f>
        <v>1818</v>
      </c>
    </row>
    <row r="463" spans="1:7" s="45" customFormat="1" ht="12" customHeight="1" x14ac:dyDescent="0.2">
      <c r="A463" s="37"/>
      <c r="B463" s="37"/>
      <c r="C463" s="37"/>
      <c r="D463" s="37"/>
      <c r="E463" s="38"/>
      <c r="F463" s="50"/>
      <c r="G463" s="51"/>
    </row>
    <row r="464" spans="1:7" s="45" customFormat="1" ht="12" customHeight="1" x14ac:dyDescent="0.2">
      <c r="A464" s="37"/>
      <c r="B464" s="37"/>
      <c r="C464" s="37"/>
      <c r="D464" s="37"/>
      <c r="E464" s="38"/>
      <c r="F464" s="50"/>
      <c r="G464" s="51"/>
    </row>
    <row r="465" spans="1:7" s="9" customFormat="1" ht="12" customHeight="1" x14ac:dyDescent="0.2">
      <c r="A465" s="57"/>
      <c r="B465" s="37"/>
      <c r="C465" s="37"/>
      <c r="D465" s="37"/>
      <c r="E465" s="38"/>
      <c r="F465" s="86" t="s">
        <v>442</v>
      </c>
      <c r="G465" s="51"/>
    </row>
    <row r="466" spans="1:7" s="9" customFormat="1" ht="12" customHeight="1" x14ac:dyDescent="0.2">
      <c r="A466" s="57"/>
      <c r="B466" s="37"/>
      <c r="C466" s="37"/>
      <c r="D466" s="37"/>
      <c r="E466" s="38"/>
      <c r="F466" s="86" t="s">
        <v>443</v>
      </c>
      <c r="G466" s="51"/>
    </row>
    <row r="467" spans="1:7" s="9" customFormat="1" ht="12" customHeight="1" x14ac:dyDescent="0.2">
      <c r="A467" s="21">
        <v>3399</v>
      </c>
      <c r="B467" s="21">
        <v>5194</v>
      </c>
      <c r="C467" s="21">
        <v>506</v>
      </c>
      <c r="D467" s="21"/>
      <c r="E467" s="22" t="s">
        <v>444</v>
      </c>
      <c r="F467" s="62" t="s">
        <v>445</v>
      </c>
      <c r="G467" s="63">
        <v>60</v>
      </c>
    </row>
    <row r="468" spans="1:7" s="9" customFormat="1" ht="12" customHeight="1" x14ac:dyDescent="0.2">
      <c r="A468" s="21">
        <v>3429</v>
      </c>
      <c r="B468" s="21">
        <v>5229</v>
      </c>
      <c r="C468" s="21">
        <v>500</v>
      </c>
      <c r="D468" s="21"/>
      <c r="E468" s="22" t="s">
        <v>444</v>
      </c>
      <c r="F468" s="62" t="s">
        <v>446</v>
      </c>
      <c r="G468" s="63">
        <v>70</v>
      </c>
    </row>
    <row r="469" spans="1:7" s="9" customFormat="1" ht="12" customHeight="1" x14ac:dyDescent="0.2">
      <c r="A469" s="21">
        <v>3599</v>
      </c>
      <c r="B469" s="21">
        <v>5323</v>
      </c>
      <c r="C469" s="21">
        <v>500</v>
      </c>
      <c r="D469" s="21"/>
      <c r="E469" s="22" t="s">
        <v>444</v>
      </c>
      <c r="F469" s="62" t="s">
        <v>447</v>
      </c>
      <c r="G469" s="63">
        <v>150</v>
      </c>
    </row>
    <row r="470" spans="1:7" s="9" customFormat="1" ht="12" customHeight="1" x14ac:dyDescent="0.2">
      <c r="A470" s="21">
        <v>4329</v>
      </c>
      <c r="B470" s="21">
        <v>5139</v>
      </c>
      <c r="C470" s="21">
        <v>512</v>
      </c>
      <c r="D470" s="21"/>
      <c r="E470" s="22" t="s">
        <v>444</v>
      </c>
      <c r="F470" s="62" t="s">
        <v>448</v>
      </c>
      <c r="G470" s="63">
        <v>10</v>
      </c>
    </row>
    <row r="471" spans="1:7" s="9" customFormat="1" ht="12" customHeight="1" x14ac:dyDescent="0.2">
      <c r="A471" s="21">
        <v>4329</v>
      </c>
      <c r="B471" s="21">
        <v>5169</v>
      </c>
      <c r="C471" s="21">
        <v>513</v>
      </c>
      <c r="D471" s="21"/>
      <c r="E471" s="22" t="s">
        <v>444</v>
      </c>
      <c r="F471" s="62" t="s">
        <v>449</v>
      </c>
      <c r="G471" s="63">
        <v>100</v>
      </c>
    </row>
    <row r="472" spans="1:7" s="9" customFormat="1" ht="12" customHeight="1" x14ac:dyDescent="0.2">
      <c r="A472" s="21">
        <v>4319</v>
      </c>
      <c r="B472" s="21">
        <v>5169</v>
      </c>
      <c r="C472" s="21">
        <v>507</v>
      </c>
      <c r="D472" s="21"/>
      <c r="E472" s="22" t="s">
        <v>444</v>
      </c>
      <c r="F472" s="62" t="s">
        <v>450</v>
      </c>
      <c r="G472" s="63">
        <v>285</v>
      </c>
    </row>
    <row r="473" spans="1:7" s="9" customFormat="1" ht="12" customHeight="1" x14ac:dyDescent="0.2">
      <c r="A473" s="21">
        <v>4329</v>
      </c>
      <c r="B473" s="21">
        <v>5169</v>
      </c>
      <c r="C473" s="21">
        <v>500</v>
      </c>
      <c r="D473" s="21"/>
      <c r="E473" s="22" t="s">
        <v>444</v>
      </c>
      <c r="F473" s="62" t="s">
        <v>451</v>
      </c>
      <c r="G473" s="63">
        <v>10</v>
      </c>
    </row>
    <row r="474" spans="1:7" s="9" customFormat="1" ht="12" customHeight="1" x14ac:dyDescent="0.2">
      <c r="A474" s="21">
        <v>4350</v>
      </c>
      <c r="B474" s="21">
        <v>5331</v>
      </c>
      <c r="C474" s="21">
        <v>520</v>
      </c>
      <c r="D474" s="21"/>
      <c r="E474" s="22" t="s">
        <v>444</v>
      </c>
      <c r="F474" s="62" t="s">
        <v>452</v>
      </c>
      <c r="G474" s="63">
        <v>4581</v>
      </c>
    </row>
    <row r="475" spans="1:7" s="9" customFormat="1" ht="12" customHeight="1" x14ac:dyDescent="0.2">
      <c r="A475" s="21">
        <v>4359</v>
      </c>
      <c r="B475" s="21">
        <v>5164</v>
      </c>
      <c r="C475" s="21">
        <v>500</v>
      </c>
      <c r="D475" s="21"/>
      <c r="E475" s="22" t="s">
        <v>444</v>
      </c>
      <c r="F475" s="62" t="s">
        <v>453</v>
      </c>
      <c r="G475" s="63">
        <v>5</v>
      </c>
    </row>
    <row r="476" spans="1:7" s="9" customFormat="1" ht="12" customHeight="1" x14ac:dyDescent="0.2">
      <c r="A476" s="21">
        <v>4359</v>
      </c>
      <c r="B476" s="21">
        <v>5175</v>
      </c>
      <c r="C476" s="21">
        <v>500</v>
      </c>
      <c r="D476" s="21"/>
      <c r="E476" s="22" t="s">
        <v>444</v>
      </c>
      <c r="F476" s="62" t="s">
        <v>454</v>
      </c>
      <c r="G476" s="63">
        <v>30</v>
      </c>
    </row>
    <row r="477" spans="1:7" s="9" customFormat="1" ht="12" customHeight="1" x14ac:dyDescent="0.2">
      <c r="A477" s="21">
        <v>4359</v>
      </c>
      <c r="B477" s="21">
        <v>5222</v>
      </c>
      <c r="C477" s="21">
        <v>500</v>
      </c>
      <c r="D477" s="21"/>
      <c r="E477" s="22" t="s">
        <v>444</v>
      </c>
      <c r="F477" s="62" t="s">
        <v>455</v>
      </c>
      <c r="G477" s="63">
        <v>1300</v>
      </c>
    </row>
    <row r="478" spans="1:7" s="9" customFormat="1" ht="12" customHeight="1" x14ac:dyDescent="0.2">
      <c r="A478" s="21">
        <v>4359</v>
      </c>
      <c r="B478" s="21">
        <v>5222</v>
      </c>
      <c r="C478" s="21">
        <v>570</v>
      </c>
      <c r="D478" s="21"/>
      <c r="E478" s="22" t="s">
        <v>444</v>
      </c>
      <c r="F478" s="62" t="s">
        <v>456</v>
      </c>
      <c r="G478" s="63">
        <v>2000</v>
      </c>
    </row>
    <row r="479" spans="1:7" s="9" customFormat="1" ht="12" customHeight="1" x14ac:dyDescent="0.2">
      <c r="A479" s="21">
        <v>4379</v>
      </c>
      <c r="B479" s="21">
        <v>5222</v>
      </c>
      <c r="C479" s="21">
        <v>564</v>
      </c>
      <c r="D479" s="21"/>
      <c r="E479" s="22" t="s">
        <v>444</v>
      </c>
      <c r="F479" s="62" t="s">
        <v>457</v>
      </c>
      <c r="G479" s="63">
        <v>380</v>
      </c>
    </row>
    <row r="480" spans="1:7" s="9" customFormat="1" ht="12" customHeight="1" x14ac:dyDescent="0.2">
      <c r="A480" s="37"/>
      <c r="B480" s="37"/>
      <c r="C480" s="37"/>
      <c r="D480" s="37"/>
      <c r="E480" s="38"/>
      <c r="F480" s="49" t="s">
        <v>458</v>
      </c>
      <c r="G480" s="35">
        <f>SUM(G467:G479)</f>
        <v>8981</v>
      </c>
    </row>
    <row r="481" spans="1:7" s="9" customFormat="1" ht="12" customHeight="1" x14ac:dyDescent="0.2">
      <c r="A481" s="37"/>
      <c r="B481" s="37"/>
      <c r="C481" s="37"/>
      <c r="D481" s="37"/>
      <c r="E481" s="38"/>
      <c r="F481" s="54"/>
      <c r="G481" s="55"/>
    </row>
    <row r="482" spans="1:7" s="9" customFormat="1" ht="12" customHeight="1" x14ac:dyDescent="0.2">
      <c r="A482" s="37"/>
      <c r="B482" s="37"/>
      <c r="C482" s="37"/>
      <c r="D482" s="37"/>
      <c r="E482" s="38"/>
      <c r="F482" s="54"/>
      <c r="G482" s="55"/>
    </row>
    <row r="483" spans="1:7" s="9" customFormat="1" ht="12" customHeight="1" x14ac:dyDescent="0.2">
      <c r="A483" s="37"/>
      <c r="B483" s="37"/>
      <c r="C483" s="37"/>
      <c r="D483" s="37"/>
      <c r="E483" s="38"/>
      <c r="F483" s="54"/>
      <c r="G483" s="55"/>
    </row>
    <row r="484" spans="1:7" s="9" customFormat="1" ht="12" customHeight="1" x14ac:dyDescent="0.2">
      <c r="A484" s="37"/>
      <c r="B484" s="37"/>
      <c r="C484" s="37"/>
      <c r="D484" s="37"/>
      <c r="E484" s="38"/>
      <c r="F484" s="54" t="s">
        <v>459</v>
      </c>
      <c r="G484" s="55"/>
    </row>
    <row r="485" spans="1:7" s="9" customFormat="1" ht="12" customHeight="1" x14ac:dyDescent="0.2">
      <c r="A485" s="21">
        <v>6171</v>
      </c>
      <c r="B485" s="21">
        <v>5011</v>
      </c>
      <c r="C485" s="21">
        <v>655</v>
      </c>
      <c r="D485" s="21"/>
      <c r="E485" s="22" t="s">
        <v>460</v>
      </c>
      <c r="F485" s="28" t="s">
        <v>461</v>
      </c>
      <c r="G485" s="115">
        <v>34</v>
      </c>
    </row>
    <row r="486" spans="1:7" s="9" customFormat="1" ht="12" customHeight="1" x14ac:dyDescent="0.2">
      <c r="A486" s="21">
        <v>6171</v>
      </c>
      <c r="B486" s="21">
        <v>5011</v>
      </c>
      <c r="C486" s="21">
        <v>655</v>
      </c>
      <c r="D486" s="21"/>
      <c r="E486" s="22" t="s">
        <v>460</v>
      </c>
      <c r="F486" s="28" t="s">
        <v>462</v>
      </c>
      <c r="G486" s="115">
        <v>191</v>
      </c>
    </row>
    <row r="487" spans="1:7" s="9" customFormat="1" ht="12" customHeight="1" x14ac:dyDescent="0.2">
      <c r="A487" s="21">
        <v>6171</v>
      </c>
      <c r="B487" s="21">
        <v>5031</v>
      </c>
      <c r="C487" s="21">
        <v>655</v>
      </c>
      <c r="D487" s="21"/>
      <c r="E487" s="22" t="s">
        <v>460</v>
      </c>
      <c r="F487" s="28" t="s">
        <v>463</v>
      </c>
      <c r="G487" s="115">
        <v>8</v>
      </c>
    </row>
    <row r="488" spans="1:7" s="9" customFormat="1" ht="12" customHeight="1" x14ac:dyDescent="0.2">
      <c r="A488" s="21">
        <v>6171</v>
      </c>
      <c r="B488" s="21">
        <v>5031</v>
      </c>
      <c r="C488" s="21">
        <v>655</v>
      </c>
      <c r="D488" s="21"/>
      <c r="E488" s="22" t="s">
        <v>460</v>
      </c>
      <c r="F488" s="28" t="s">
        <v>464</v>
      </c>
      <c r="G488" s="115">
        <v>48</v>
      </c>
    </row>
    <row r="489" spans="1:7" s="9" customFormat="1" ht="12" customHeight="1" x14ac:dyDescent="0.2">
      <c r="A489" s="21">
        <v>6171</v>
      </c>
      <c r="B489" s="21">
        <v>5032</v>
      </c>
      <c r="C489" s="21">
        <v>655</v>
      </c>
      <c r="D489" s="21"/>
      <c r="E489" s="22" t="s">
        <v>460</v>
      </c>
      <c r="F489" s="28" t="s">
        <v>465</v>
      </c>
      <c r="G489" s="115">
        <v>3</v>
      </c>
    </row>
    <row r="490" spans="1:7" s="9" customFormat="1" ht="12" customHeight="1" x14ac:dyDescent="0.2">
      <c r="A490" s="21">
        <v>6171</v>
      </c>
      <c r="B490" s="21">
        <v>5032</v>
      </c>
      <c r="C490" s="21">
        <v>655</v>
      </c>
      <c r="D490" s="21"/>
      <c r="E490" s="22" t="s">
        <v>460</v>
      </c>
      <c r="F490" s="28" t="s">
        <v>466</v>
      </c>
      <c r="G490" s="115">
        <v>17</v>
      </c>
    </row>
    <row r="491" spans="1:7" s="9" customFormat="1" ht="12" customHeight="1" x14ac:dyDescent="0.2">
      <c r="A491" s="21">
        <v>6171</v>
      </c>
      <c r="B491" s="21">
        <v>5173</v>
      </c>
      <c r="C491" s="21">
        <v>655</v>
      </c>
      <c r="D491" s="21"/>
      <c r="E491" s="22" t="s">
        <v>460</v>
      </c>
      <c r="F491" s="28" t="s">
        <v>467</v>
      </c>
      <c r="G491" s="115">
        <v>3</v>
      </c>
    </row>
    <row r="492" spans="1:7" s="9" customFormat="1" ht="12" customHeight="1" x14ac:dyDescent="0.2">
      <c r="A492" s="21">
        <v>6171</v>
      </c>
      <c r="B492" s="21">
        <v>5173</v>
      </c>
      <c r="C492" s="21">
        <v>655</v>
      </c>
      <c r="D492" s="21"/>
      <c r="E492" s="22" t="s">
        <v>460</v>
      </c>
      <c r="F492" s="28" t="s">
        <v>468</v>
      </c>
      <c r="G492" s="115">
        <v>1</v>
      </c>
    </row>
    <row r="493" spans="1:7" s="9" customFormat="1" ht="12" customHeight="1" x14ac:dyDescent="0.2">
      <c r="A493" s="21">
        <v>6171</v>
      </c>
      <c r="B493" s="21">
        <v>5137</v>
      </c>
      <c r="C493" s="21">
        <v>655</v>
      </c>
      <c r="D493" s="21"/>
      <c r="E493" s="22" t="s">
        <v>460</v>
      </c>
      <c r="F493" s="28" t="s">
        <v>469</v>
      </c>
      <c r="G493" s="115">
        <v>0</v>
      </c>
    </row>
    <row r="494" spans="1:7" s="9" customFormat="1" ht="12" customHeight="1" x14ac:dyDescent="0.2">
      <c r="A494" s="21">
        <v>6171</v>
      </c>
      <c r="B494" s="21">
        <v>5137</v>
      </c>
      <c r="C494" s="21">
        <v>655</v>
      </c>
      <c r="D494" s="21"/>
      <c r="E494" s="22" t="s">
        <v>460</v>
      </c>
      <c r="F494" s="28" t="s">
        <v>470</v>
      </c>
      <c r="G494" s="115">
        <v>0</v>
      </c>
    </row>
    <row r="495" spans="1:7" s="9" customFormat="1" ht="12" customHeight="1" x14ac:dyDescent="0.2">
      <c r="A495" s="21">
        <v>6171</v>
      </c>
      <c r="B495" s="21">
        <v>5139</v>
      </c>
      <c r="C495" s="21">
        <v>655</v>
      </c>
      <c r="D495" s="21"/>
      <c r="E495" s="22" t="s">
        <v>460</v>
      </c>
      <c r="F495" s="28" t="s">
        <v>471</v>
      </c>
      <c r="G495" s="115">
        <v>1</v>
      </c>
    </row>
    <row r="496" spans="1:7" s="9" customFormat="1" ht="12" customHeight="1" x14ac:dyDescent="0.2">
      <c r="A496" s="21">
        <v>6171</v>
      </c>
      <c r="B496" s="21">
        <v>5139</v>
      </c>
      <c r="C496" s="21">
        <v>655</v>
      </c>
      <c r="D496" s="21"/>
      <c r="E496" s="22" t="s">
        <v>460</v>
      </c>
      <c r="F496" s="28" t="s">
        <v>472</v>
      </c>
      <c r="G496" s="115">
        <v>1</v>
      </c>
    </row>
    <row r="497" spans="1:7" s="9" customFormat="1" ht="12" customHeight="1" x14ac:dyDescent="0.2">
      <c r="A497" s="21">
        <v>6171</v>
      </c>
      <c r="B497" s="21">
        <v>5161</v>
      </c>
      <c r="C497" s="21">
        <v>655</v>
      </c>
      <c r="D497" s="21"/>
      <c r="E497" s="22" t="s">
        <v>460</v>
      </c>
      <c r="F497" s="28" t="s">
        <v>473</v>
      </c>
      <c r="G497" s="115">
        <v>1</v>
      </c>
    </row>
    <row r="498" spans="1:7" s="9" customFormat="1" ht="12" customHeight="1" x14ac:dyDescent="0.2">
      <c r="A498" s="21">
        <v>6171</v>
      </c>
      <c r="B498" s="21">
        <v>5161</v>
      </c>
      <c r="C498" s="21">
        <v>655</v>
      </c>
      <c r="D498" s="21"/>
      <c r="E498" s="22" t="s">
        <v>460</v>
      </c>
      <c r="F498" s="28" t="s">
        <v>474</v>
      </c>
      <c r="G498" s="115">
        <v>2</v>
      </c>
    </row>
    <row r="499" spans="1:7" s="9" customFormat="1" ht="12" customHeight="1" x14ac:dyDescent="0.2">
      <c r="A499" s="21">
        <v>6171</v>
      </c>
      <c r="B499" s="21">
        <v>5162</v>
      </c>
      <c r="C499" s="21">
        <v>655</v>
      </c>
      <c r="D499" s="21"/>
      <c r="E499" s="22" t="s">
        <v>460</v>
      </c>
      <c r="F499" s="28" t="s">
        <v>475</v>
      </c>
      <c r="G499" s="115">
        <v>1</v>
      </c>
    </row>
    <row r="500" spans="1:7" s="9" customFormat="1" ht="12" customHeight="1" x14ac:dyDescent="0.2">
      <c r="A500" s="21">
        <v>6171</v>
      </c>
      <c r="B500" s="21">
        <v>5162</v>
      </c>
      <c r="C500" s="21">
        <v>655</v>
      </c>
      <c r="D500" s="21"/>
      <c r="E500" s="22" t="s">
        <v>460</v>
      </c>
      <c r="F500" s="28" t="s">
        <v>476</v>
      </c>
      <c r="G500" s="115">
        <v>2</v>
      </c>
    </row>
    <row r="501" spans="1:7" s="9" customFormat="1" ht="12" customHeight="1" x14ac:dyDescent="0.2">
      <c r="A501" s="21">
        <v>6171</v>
      </c>
      <c r="B501" s="21">
        <v>5169</v>
      </c>
      <c r="C501" s="21">
        <v>655</v>
      </c>
      <c r="D501" s="21"/>
      <c r="E501" s="22" t="s">
        <v>460</v>
      </c>
      <c r="F501" s="28" t="s">
        <v>477</v>
      </c>
      <c r="G501" s="115">
        <v>170</v>
      </c>
    </row>
    <row r="502" spans="1:7" s="9" customFormat="1" ht="12" customHeight="1" x14ac:dyDescent="0.2">
      <c r="A502" s="21">
        <v>6171</v>
      </c>
      <c r="B502" s="21">
        <v>5169</v>
      </c>
      <c r="C502" s="21">
        <v>655</v>
      </c>
      <c r="D502" s="21"/>
      <c r="E502" s="22" t="s">
        <v>460</v>
      </c>
      <c r="F502" s="28" t="s">
        <v>478</v>
      </c>
      <c r="G502" s="115">
        <v>964</v>
      </c>
    </row>
    <row r="503" spans="1:7" s="9" customFormat="1" ht="12" customHeight="1" x14ac:dyDescent="0.2">
      <c r="A503" s="21">
        <v>6310</v>
      </c>
      <c r="B503" s="21">
        <v>5163</v>
      </c>
      <c r="C503" s="21">
        <v>655</v>
      </c>
      <c r="D503" s="21"/>
      <c r="E503" s="22" t="s">
        <v>460</v>
      </c>
      <c r="F503" s="28" t="s">
        <v>479</v>
      </c>
      <c r="G503" s="115">
        <v>1</v>
      </c>
    </row>
    <row r="504" spans="1:7" s="9" customFormat="1" ht="12" customHeight="1" x14ac:dyDescent="0.2">
      <c r="A504" s="21">
        <v>6310</v>
      </c>
      <c r="B504" s="21">
        <v>5163</v>
      </c>
      <c r="C504" s="21">
        <v>655</v>
      </c>
      <c r="D504" s="21"/>
      <c r="E504" s="22" t="s">
        <v>460</v>
      </c>
      <c r="F504" s="28" t="s">
        <v>480</v>
      </c>
      <c r="G504" s="115">
        <v>1</v>
      </c>
    </row>
    <row r="505" spans="1:7" s="9" customFormat="1" ht="12" customHeight="1" x14ac:dyDescent="0.2">
      <c r="A505" s="21">
        <v>6171</v>
      </c>
      <c r="B505" s="21">
        <v>5167</v>
      </c>
      <c r="C505" s="21">
        <v>655</v>
      </c>
      <c r="D505" s="21"/>
      <c r="E505" s="22" t="s">
        <v>460</v>
      </c>
      <c r="F505" s="28" t="s">
        <v>481</v>
      </c>
      <c r="G505" s="115">
        <v>1</v>
      </c>
    </row>
    <row r="506" spans="1:7" s="9" customFormat="1" ht="12" customHeight="1" x14ac:dyDescent="0.2">
      <c r="A506" s="21">
        <v>6171</v>
      </c>
      <c r="B506" s="21">
        <v>5167</v>
      </c>
      <c r="C506" s="21">
        <v>655</v>
      </c>
      <c r="D506" s="21"/>
      <c r="E506" s="22" t="s">
        <v>460</v>
      </c>
      <c r="F506" s="28" t="s">
        <v>482</v>
      </c>
      <c r="G506" s="115">
        <v>5</v>
      </c>
    </row>
    <row r="507" spans="1:7" s="9" customFormat="1" ht="12" customHeight="1" x14ac:dyDescent="0.2">
      <c r="A507" s="21">
        <v>6171</v>
      </c>
      <c r="B507" s="21">
        <v>5901</v>
      </c>
      <c r="C507" s="21">
        <v>655</v>
      </c>
      <c r="D507" s="21"/>
      <c r="E507" s="22" t="s">
        <v>460</v>
      </c>
      <c r="F507" s="28" t="s">
        <v>483</v>
      </c>
      <c r="G507" s="115">
        <v>291</v>
      </c>
    </row>
    <row r="508" spans="1:7" s="9" customFormat="1" ht="12" customHeight="1" x14ac:dyDescent="0.2">
      <c r="A508" s="21">
        <v>6171</v>
      </c>
      <c r="B508" s="21">
        <v>5901</v>
      </c>
      <c r="C508" s="21">
        <v>655</v>
      </c>
      <c r="D508" s="21"/>
      <c r="E508" s="22" t="s">
        <v>460</v>
      </c>
      <c r="F508" s="28" t="s">
        <v>484</v>
      </c>
      <c r="G508" s="115">
        <v>1648</v>
      </c>
    </row>
    <row r="509" spans="1:7" s="36" customFormat="1" ht="12" customHeight="1" x14ac:dyDescent="0.2">
      <c r="A509" s="32"/>
      <c r="B509" s="32"/>
      <c r="C509" s="32"/>
      <c r="D509" s="32"/>
      <c r="E509" s="33"/>
      <c r="F509" s="34" t="s">
        <v>485</v>
      </c>
      <c r="G509" s="35">
        <f>SUM(G485:G508)</f>
        <v>3394</v>
      </c>
    </row>
    <row r="510" spans="1:7" s="9" customFormat="1" ht="12" customHeight="1" x14ac:dyDescent="0.2">
      <c r="A510" s="37"/>
      <c r="B510" s="37"/>
      <c r="C510" s="37"/>
      <c r="D510" s="37"/>
      <c r="E510" s="38"/>
      <c r="F510" s="50"/>
      <c r="G510" s="51"/>
    </row>
    <row r="511" spans="1:7" s="9" customFormat="1" ht="12" customHeight="1" x14ac:dyDescent="0.2">
      <c r="A511" s="37"/>
      <c r="B511" s="37"/>
      <c r="C511" s="37"/>
      <c r="D511" s="37"/>
      <c r="E511" s="38"/>
      <c r="F511" s="54"/>
      <c r="G511" s="55"/>
    </row>
    <row r="512" spans="1:7" s="9" customFormat="1" ht="12" customHeight="1" x14ac:dyDescent="0.2">
      <c r="A512" s="37"/>
      <c r="B512" s="37"/>
      <c r="C512" s="37"/>
      <c r="D512" s="37"/>
      <c r="E512" s="38"/>
      <c r="F512" s="54" t="s">
        <v>486</v>
      </c>
      <c r="G512" s="55"/>
    </row>
    <row r="513" spans="1:7" s="9" customFormat="1" ht="12" customHeight="1" x14ac:dyDescent="0.2">
      <c r="A513" s="42">
        <v>6171</v>
      </c>
      <c r="B513" s="42">
        <v>5011</v>
      </c>
      <c r="C513" s="42">
        <v>526</v>
      </c>
      <c r="D513" s="116">
        <v>33113233</v>
      </c>
      <c r="E513" s="117" t="s">
        <v>487</v>
      </c>
      <c r="F513" s="28" t="s">
        <v>488</v>
      </c>
      <c r="G513" s="118">
        <v>21</v>
      </c>
    </row>
    <row r="514" spans="1:7" s="9" customFormat="1" ht="12" customHeight="1" x14ac:dyDescent="0.2">
      <c r="A514" s="42">
        <v>6171</v>
      </c>
      <c r="B514" s="42">
        <v>5011</v>
      </c>
      <c r="C514" s="42">
        <v>526</v>
      </c>
      <c r="D514" s="116">
        <v>33513233</v>
      </c>
      <c r="E514" s="117" t="s">
        <v>487</v>
      </c>
      <c r="F514" s="28" t="s">
        <v>489</v>
      </c>
      <c r="G514" s="118">
        <v>117</v>
      </c>
    </row>
    <row r="515" spans="1:7" s="9" customFormat="1" ht="12" customHeight="1" x14ac:dyDescent="0.2">
      <c r="A515" s="42">
        <v>6171</v>
      </c>
      <c r="B515" s="42">
        <v>5031</v>
      </c>
      <c r="C515" s="42">
        <v>526</v>
      </c>
      <c r="D515" s="116">
        <v>33113233</v>
      </c>
      <c r="E515" s="117" t="s">
        <v>487</v>
      </c>
      <c r="F515" s="28" t="s">
        <v>490</v>
      </c>
      <c r="G515" s="118">
        <v>5</v>
      </c>
    </row>
    <row r="516" spans="1:7" s="9" customFormat="1" ht="12" customHeight="1" x14ac:dyDescent="0.2">
      <c r="A516" s="42">
        <v>6171</v>
      </c>
      <c r="B516" s="42">
        <v>5031</v>
      </c>
      <c r="C516" s="42">
        <v>526</v>
      </c>
      <c r="D516" s="116">
        <v>33513233</v>
      </c>
      <c r="E516" s="117" t="s">
        <v>487</v>
      </c>
      <c r="F516" s="28" t="s">
        <v>491</v>
      </c>
      <c r="G516" s="118">
        <v>29</v>
      </c>
    </row>
    <row r="517" spans="1:7" s="9" customFormat="1" ht="12" customHeight="1" x14ac:dyDescent="0.2">
      <c r="A517" s="42">
        <v>6171</v>
      </c>
      <c r="B517" s="42">
        <v>5032</v>
      </c>
      <c r="C517" s="42">
        <v>526</v>
      </c>
      <c r="D517" s="116">
        <v>33113233</v>
      </c>
      <c r="E517" s="117" t="s">
        <v>487</v>
      </c>
      <c r="F517" s="28" t="s">
        <v>492</v>
      </c>
      <c r="G517" s="118">
        <v>2</v>
      </c>
    </row>
    <row r="518" spans="1:7" s="9" customFormat="1" ht="12" customHeight="1" x14ac:dyDescent="0.2">
      <c r="A518" s="42">
        <v>6171</v>
      </c>
      <c r="B518" s="42">
        <v>5032</v>
      </c>
      <c r="C518" s="42">
        <v>526</v>
      </c>
      <c r="D518" s="116">
        <v>33513233</v>
      </c>
      <c r="E518" s="117" t="s">
        <v>487</v>
      </c>
      <c r="F518" s="28" t="s">
        <v>493</v>
      </c>
      <c r="G518" s="118">
        <v>11</v>
      </c>
    </row>
    <row r="519" spans="1:7" s="9" customFormat="1" ht="12" customHeight="1" x14ac:dyDescent="0.2">
      <c r="A519" s="42">
        <v>6171</v>
      </c>
      <c r="B519" s="42">
        <v>5021</v>
      </c>
      <c r="C519" s="42">
        <v>526</v>
      </c>
      <c r="D519" s="116">
        <v>33113233</v>
      </c>
      <c r="E519" s="117" t="s">
        <v>487</v>
      </c>
      <c r="F519" s="28" t="s">
        <v>494</v>
      </c>
      <c r="G519" s="118">
        <v>1</v>
      </c>
    </row>
    <row r="520" spans="1:7" s="9" customFormat="1" ht="12" customHeight="1" x14ac:dyDescent="0.2">
      <c r="A520" s="42">
        <v>6171</v>
      </c>
      <c r="B520" s="42">
        <v>5021</v>
      </c>
      <c r="C520" s="42">
        <v>526</v>
      </c>
      <c r="D520" s="116">
        <v>33513233</v>
      </c>
      <c r="E520" s="117" t="s">
        <v>487</v>
      </c>
      <c r="F520" s="28" t="s">
        <v>495</v>
      </c>
      <c r="G520" s="118">
        <v>5</v>
      </c>
    </row>
    <row r="521" spans="1:7" s="9" customFormat="1" ht="12" customHeight="1" x14ac:dyDescent="0.2">
      <c r="A521" s="42">
        <v>6171</v>
      </c>
      <c r="B521" s="42">
        <v>5137</v>
      </c>
      <c r="C521" s="42">
        <v>526</v>
      </c>
      <c r="D521" s="116">
        <v>33113233</v>
      </c>
      <c r="E521" s="117" t="s">
        <v>487</v>
      </c>
      <c r="F521" s="28" t="s">
        <v>496</v>
      </c>
      <c r="G521" s="119">
        <v>2</v>
      </c>
    </row>
    <row r="522" spans="1:7" s="9" customFormat="1" ht="12" customHeight="1" x14ac:dyDescent="0.2">
      <c r="A522" s="42">
        <v>6171</v>
      </c>
      <c r="B522" s="42">
        <v>5137</v>
      </c>
      <c r="C522" s="42">
        <v>526</v>
      </c>
      <c r="D522" s="116">
        <v>33513233</v>
      </c>
      <c r="E522" s="117" t="s">
        <v>487</v>
      </c>
      <c r="F522" s="28" t="s">
        <v>497</v>
      </c>
      <c r="G522" s="119">
        <v>12</v>
      </c>
    </row>
    <row r="523" spans="1:7" s="9" customFormat="1" ht="12" customHeight="1" x14ac:dyDescent="0.2">
      <c r="A523" s="42">
        <v>6171</v>
      </c>
      <c r="B523" s="42">
        <v>5139</v>
      </c>
      <c r="C523" s="42">
        <v>526</v>
      </c>
      <c r="D523" s="116">
        <v>33113233</v>
      </c>
      <c r="E523" s="117" t="s">
        <v>487</v>
      </c>
      <c r="F523" s="120" t="s">
        <v>498</v>
      </c>
      <c r="G523" s="119">
        <v>8</v>
      </c>
    </row>
    <row r="524" spans="1:7" s="9" customFormat="1" ht="12" customHeight="1" x14ac:dyDescent="0.2">
      <c r="A524" s="42">
        <v>6171</v>
      </c>
      <c r="B524" s="42">
        <v>5139</v>
      </c>
      <c r="C524" s="42">
        <v>526</v>
      </c>
      <c r="D524" s="116">
        <v>33513233</v>
      </c>
      <c r="E524" s="117" t="s">
        <v>487</v>
      </c>
      <c r="F524" s="120" t="s">
        <v>499</v>
      </c>
      <c r="G524" s="119">
        <v>44</v>
      </c>
    </row>
    <row r="525" spans="1:7" s="9" customFormat="1" ht="12" customHeight="1" x14ac:dyDescent="0.2">
      <c r="A525" s="42">
        <v>6171</v>
      </c>
      <c r="B525" s="42">
        <v>5161</v>
      </c>
      <c r="C525" s="42">
        <v>526</v>
      </c>
      <c r="D525" s="116">
        <v>33113233</v>
      </c>
      <c r="E525" s="117" t="s">
        <v>487</v>
      </c>
      <c r="F525" s="121" t="s">
        <v>500</v>
      </c>
      <c r="G525" s="119">
        <v>1</v>
      </c>
    </row>
    <row r="526" spans="1:7" s="9" customFormat="1" ht="12" customHeight="1" x14ac:dyDescent="0.2">
      <c r="A526" s="42">
        <v>6171</v>
      </c>
      <c r="B526" s="42">
        <v>5161</v>
      </c>
      <c r="C526" s="42">
        <v>526</v>
      </c>
      <c r="D526" s="116">
        <v>33513233</v>
      </c>
      <c r="E526" s="117" t="s">
        <v>487</v>
      </c>
      <c r="F526" s="121" t="s">
        <v>501</v>
      </c>
      <c r="G526" s="119">
        <v>3</v>
      </c>
    </row>
    <row r="527" spans="1:7" s="9" customFormat="1" ht="12" customHeight="1" x14ac:dyDescent="0.2">
      <c r="A527" s="42">
        <v>6171</v>
      </c>
      <c r="B527" s="42">
        <v>5173</v>
      </c>
      <c r="C527" s="42">
        <v>526</v>
      </c>
      <c r="D527" s="116">
        <v>33113233</v>
      </c>
      <c r="E527" s="117" t="s">
        <v>487</v>
      </c>
      <c r="F527" s="28" t="s">
        <v>502</v>
      </c>
      <c r="G527" s="118">
        <v>1</v>
      </c>
    </row>
    <row r="528" spans="1:7" s="9" customFormat="1" ht="12" customHeight="1" x14ac:dyDescent="0.2">
      <c r="A528" s="42">
        <v>6171</v>
      </c>
      <c r="B528" s="42">
        <v>5173</v>
      </c>
      <c r="C528" s="42">
        <v>526</v>
      </c>
      <c r="D528" s="116">
        <v>33513233</v>
      </c>
      <c r="E528" s="117" t="s">
        <v>487</v>
      </c>
      <c r="F528" s="28" t="s">
        <v>503</v>
      </c>
      <c r="G528" s="118">
        <v>1</v>
      </c>
    </row>
    <row r="529" spans="1:7" s="9" customFormat="1" ht="12" customHeight="1" x14ac:dyDescent="0.2">
      <c r="A529" s="42">
        <v>6171</v>
      </c>
      <c r="B529" s="42">
        <v>5162</v>
      </c>
      <c r="C529" s="42">
        <v>526</v>
      </c>
      <c r="D529" s="116">
        <v>33113233</v>
      </c>
      <c r="E529" s="117" t="s">
        <v>487</v>
      </c>
      <c r="F529" s="28" t="s">
        <v>504</v>
      </c>
      <c r="G529" s="119">
        <v>1</v>
      </c>
    </row>
    <row r="530" spans="1:7" s="9" customFormat="1" ht="12" customHeight="1" x14ac:dyDescent="0.2">
      <c r="A530" s="42">
        <v>6171</v>
      </c>
      <c r="B530" s="42">
        <v>5162</v>
      </c>
      <c r="C530" s="42">
        <v>526</v>
      </c>
      <c r="D530" s="116">
        <v>33513233</v>
      </c>
      <c r="E530" s="117" t="s">
        <v>487</v>
      </c>
      <c r="F530" s="28" t="s">
        <v>505</v>
      </c>
      <c r="G530" s="119">
        <v>5</v>
      </c>
    </row>
    <row r="531" spans="1:7" s="9" customFormat="1" ht="12" customHeight="1" x14ac:dyDescent="0.2">
      <c r="A531" s="42">
        <v>6171</v>
      </c>
      <c r="B531" s="42">
        <v>5169</v>
      </c>
      <c r="C531" s="42">
        <v>526</v>
      </c>
      <c r="D531" s="116">
        <v>33113233</v>
      </c>
      <c r="E531" s="117" t="s">
        <v>487</v>
      </c>
      <c r="F531" s="120" t="s">
        <v>506</v>
      </c>
      <c r="G531" s="118">
        <v>29</v>
      </c>
    </row>
    <row r="532" spans="1:7" s="9" customFormat="1" ht="12" customHeight="1" x14ac:dyDescent="0.2">
      <c r="A532" s="42">
        <v>6171</v>
      </c>
      <c r="B532" s="42">
        <v>5169</v>
      </c>
      <c r="C532" s="42">
        <v>526</v>
      </c>
      <c r="D532" s="116">
        <v>33513233</v>
      </c>
      <c r="E532" s="117" t="s">
        <v>487</v>
      </c>
      <c r="F532" s="120" t="s">
        <v>507</v>
      </c>
      <c r="G532" s="118">
        <v>165</v>
      </c>
    </row>
    <row r="533" spans="1:7" s="9" customFormat="1" ht="12" customHeight="1" x14ac:dyDescent="0.2">
      <c r="A533" s="42">
        <v>6310</v>
      </c>
      <c r="B533" s="42">
        <v>5163</v>
      </c>
      <c r="C533" s="42">
        <v>526</v>
      </c>
      <c r="D533" s="116">
        <v>33113233</v>
      </c>
      <c r="E533" s="117" t="s">
        <v>487</v>
      </c>
      <c r="F533" s="120" t="s">
        <v>508</v>
      </c>
      <c r="G533" s="118">
        <v>1</v>
      </c>
    </row>
    <row r="534" spans="1:7" s="9" customFormat="1" ht="12" customHeight="1" x14ac:dyDescent="0.2">
      <c r="A534" s="42">
        <v>6310</v>
      </c>
      <c r="B534" s="42">
        <v>5163</v>
      </c>
      <c r="C534" s="42">
        <v>526</v>
      </c>
      <c r="D534" s="116">
        <v>33513233</v>
      </c>
      <c r="E534" s="117" t="s">
        <v>487</v>
      </c>
      <c r="F534" s="120" t="s">
        <v>509</v>
      </c>
      <c r="G534" s="118">
        <v>1</v>
      </c>
    </row>
    <row r="535" spans="1:7" s="9" customFormat="1" ht="12" customHeight="1" x14ac:dyDescent="0.2">
      <c r="A535" s="42">
        <v>6171</v>
      </c>
      <c r="B535" s="42">
        <v>5901</v>
      </c>
      <c r="C535" s="42">
        <v>526</v>
      </c>
      <c r="D535" s="116">
        <v>33113233</v>
      </c>
      <c r="E535" s="117" t="s">
        <v>487</v>
      </c>
      <c r="F535" s="120" t="s">
        <v>510</v>
      </c>
      <c r="G535" s="118">
        <v>3</v>
      </c>
    </row>
    <row r="536" spans="1:7" s="9" customFormat="1" ht="12" customHeight="1" x14ac:dyDescent="0.2">
      <c r="A536" s="42">
        <v>6171</v>
      </c>
      <c r="B536" s="42">
        <v>5901</v>
      </c>
      <c r="C536" s="42">
        <v>526</v>
      </c>
      <c r="D536" s="116">
        <v>33513233</v>
      </c>
      <c r="E536" s="117" t="s">
        <v>487</v>
      </c>
      <c r="F536" s="120" t="s">
        <v>511</v>
      </c>
      <c r="G536" s="118">
        <v>22</v>
      </c>
    </row>
    <row r="537" spans="1:7" s="9" customFormat="1" ht="12" customHeight="1" x14ac:dyDescent="0.2">
      <c r="A537" s="37"/>
      <c r="B537" s="37"/>
      <c r="C537" s="37"/>
      <c r="D537" s="37"/>
      <c r="E537" s="38"/>
      <c r="F537" s="54" t="s">
        <v>512</v>
      </c>
      <c r="G537" s="55">
        <f>SUM(G513:G536)</f>
        <v>490</v>
      </c>
    </row>
    <row r="538" spans="1:7" s="9" customFormat="1" ht="12" customHeight="1" x14ac:dyDescent="0.2">
      <c r="A538" s="37"/>
      <c r="B538" s="37"/>
      <c r="C538" s="37"/>
      <c r="D538" s="37"/>
      <c r="E538" s="38"/>
      <c r="F538" s="54"/>
      <c r="G538" s="55"/>
    </row>
    <row r="539" spans="1:7" s="9" customFormat="1" ht="12" customHeight="1" x14ac:dyDescent="0.2">
      <c r="A539" s="37"/>
      <c r="B539" s="37"/>
      <c r="C539" s="37"/>
      <c r="D539" s="37"/>
      <c r="E539" s="38"/>
      <c r="F539" s="54"/>
      <c r="G539" s="55"/>
    </row>
    <row r="540" spans="1:7" s="9" customFormat="1" ht="12" customHeight="1" x14ac:dyDescent="0.2">
      <c r="A540" s="37"/>
      <c r="B540" s="37"/>
      <c r="C540" s="37"/>
      <c r="D540" s="37"/>
      <c r="E540" s="38"/>
      <c r="F540" s="54"/>
      <c r="G540" s="55"/>
    </row>
    <row r="541" spans="1:7" s="9" customFormat="1" ht="12" customHeight="1" x14ac:dyDescent="0.2">
      <c r="A541" s="37"/>
      <c r="B541" s="37"/>
      <c r="C541" s="37"/>
      <c r="D541" s="37"/>
      <c r="E541" s="38"/>
      <c r="F541" s="54" t="s">
        <v>513</v>
      </c>
      <c r="G541" s="55"/>
    </row>
    <row r="542" spans="1:7" s="9" customFormat="1" ht="12" customHeight="1" x14ac:dyDescent="0.2">
      <c r="A542" s="42">
        <v>4339</v>
      </c>
      <c r="B542" s="42">
        <v>5011</v>
      </c>
      <c r="C542" s="42">
        <v>524</v>
      </c>
      <c r="D542" s="116">
        <v>13010</v>
      </c>
      <c r="E542" s="122" t="s">
        <v>514</v>
      </c>
      <c r="F542" s="28" t="s">
        <v>515</v>
      </c>
      <c r="G542" s="118">
        <v>390</v>
      </c>
    </row>
    <row r="543" spans="1:7" s="9" customFormat="1" ht="12" customHeight="1" x14ac:dyDescent="0.2">
      <c r="A543" s="42">
        <v>4339</v>
      </c>
      <c r="B543" s="42">
        <v>5031</v>
      </c>
      <c r="C543" s="42">
        <v>524</v>
      </c>
      <c r="D543" s="116">
        <v>13010</v>
      </c>
      <c r="E543" s="122" t="s">
        <v>514</v>
      </c>
      <c r="F543" s="28" t="s">
        <v>516</v>
      </c>
      <c r="G543" s="118">
        <v>98</v>
      </c>
    </row>
    <row r="544" spans="1:7" s="9" customFormat="1" ht="12" customHeight="1" x14ac:dyDescent="0.2">
      <c r="A544" s="42">
        <v>4339</v>
      </c>
      <c r="B544" s="42">
        <v>5032</v>
      </c>
      <c r="C544" s="42">
        <v>524</v>
      </c>
      <c r="D544" s="116">
        <v>13010</v>
      </c>
      <c r="E544" s="122" t="s">
        <v>514</v>
      </c>
      <c r="F544" s="28" t="s">
        <v>517</v>
      </c>
      <c r="G544" s="118">
        <v>35</v>
      </c>
    </row>
    <row r="545" spans="1:7" s="9" customFormat="1" ht="12" customHeight="1" x14ac:dyDescent="0.2">
      <c r="A545" s="42">
        <v>4339</v>
      </c>
      <c r="B545" s="42">
        <v>5156</v>
      </c>
      <c r="C545" s="42">
        <v>524</v>
      </c>
      <c r="D545" s="116">
        <v>13010</v>
      </c>
      <c r="E545" s="122" t="s">
        <v>514</v>
      </c>
      <c r="F545" s="28" t="s">
        <v>249</v>
      </c>
      <c r="G545" s="118">
        <v>40</v>
      </c>
    </row>
    <row r="546" spans="1:7" s="9" customFormat="1" ht="12" customHeight="1" x14ac:dyDescent="0.2">
      <c r="A546" s="42">
        <v>4339</v>
      </c>
      <c r="B546" s="42">
        <v>5137</v>
      </c>
      <c r="C546" s="42">
        <v>524</v>
      </c>
      <c r="D546" s="116">
        <v>13010</v>
      </c>
      <c r="E546" s="122" t="s">
        <v>514</v>
      </c>
      <c r="F546" s="28" t="s">
        <v>518</v>
      </c>
      <c r="G546" s="118">
        <v>78</v>
      </c>
    </row>
    <row r="547" spans="1:7" s="9" customFormat="1" ht="12" customHeight="1" x14ac:dyDescent="0.2">
      <c r="A547" s="42">
        <v>4339</v>
      </c>
      <c r="B547" s="42">
        <v>5173</v>
      </c>
      <c r="C547" s="42">
        <v>524</v>
      </c>
      <c r="D547" s="116">
        <v>13010</v>
      </c>
      <c r="E547" s="122" t="s">
        <v>514</v>
      </c>
      <c r="F547" s="28" t="s">
        <v>519</v>
      </c>
      <c r="G547" s="118">
        <v>30</v>
      </c>
    </row>
    <row r="548" spans="1:7" s="9" customFormat="1" ht="12" customHeight="1" x14ac:dyDescent="0.2">
      <c r="A548" s="42">
        <v>4339</v>
      </c>
      <c r="B548" s="42">
        <v>5169</v>
      </c>
      <c r="C548" s="42">
        <v>524</v>
      </c>
      <c r="D548" s="116">
        <v>13010</v>
      </c>
      <c r="E548" s="122" t="s">
        <v>514</v>
      </c>
      <c r="F548" s="28" t="s">
        <v>520</v>
      </c>
      <c r="G548" s="118">
        <v>400</v>
      </c>
    </row>
    <row r="549" spans="1:7" s="9" customFormat="1" ht="12" customHeight="1" x14ac:dyDescent="0.2">
      <c r="A549" s="42">
        <v>4339</v>
      </c>
      <c r="B549" s="42">
        <v>5167</v>
      </c>
      <c r="C549" s="42">
        <v>524</v>
      </c>
      <c r="D549" s="116">
        <v>13010</v>
      </c>
      <c r="E549" s="122" t="s">
        <v>514</v>
      </c>
      <c r="F549" s="28" t="s">
        <v>521</v>
      </c>
      <c r="G549" s="119">
        <v>555</v>
      </c>
    </row>
    <row r="550" spans="1:7" s="9" customFormat="1" ht="12" customHeight="1" x14ac:dyDescent="0.2">
      <c r="A550" s="42">
        <v>4339</v>
      </c>
      <c r="B550" s="42">
        <v>5499</v>
      </c>
      <c r="C550" s="42">
        <v>524</v>
      </c>
      <c r="D550" s="116">
        <v>13010</v>
      </c>
      <c r="E550" s="122" t="s">
        <v>514</v>
      </c>
      <c r="F550" s="28" t="s">
        <v>522</v>
      </c>
      <c r="G550" s="119">
        <v>753</v>
      </c>
    </row>
    <row r="551" spans="1:7" s="9" customFormat="1" ht="12" customHeight="1" x14ac:dyDescent="0.2">
      <c r="A551" s="42">
        <v>4339</v>
      </c>
      <c r="B551" s="42">
        <v>5136</v>
      </c>
      <c r="C551" s="42">
        <v>524</v>
      </c>
      <c r="D551" s="116">
        <v>13010</v>
      </c>
      <c r="E551" s="122" t="s">
        <v>514</v>
      </c>
      <c r="F551" s="28" t="s">
        <v>235</v>
      </c>
      <c r="G551" s="119">
        <v>30</v>
      </c>
    </row>
    <row r="552" spans="1:7" s="9" customFormat="1" ht="12" customHeight="1" x14ac:dyDescent="0.2">
      <c r="A552" s="37"/>
      <c r="B552" s="37"/>
      <c r="C552" s="37"/>
      <c r="D552" s="37"/>
      <c r="E552" s="38"/>
      <c r="F552" s="54" t="s">
        <v>523</v>
      </c>
      <c r="G552" s="55">
        <f>SUM(G542:G551)</f>
        <v>2409</v>
      </c>
    </row>
    <row r="553" spans="1:7" s="9" customFormat="1" ht="12" customHeight="1" x14ac:dyDescent="0.2">
      <c r="A553" s="37"/>
      <c r="B553" s="37"/>
      <c r="C553" s="37"/>
      <c r="D553" s="37"/>
      <c r="E553" s="38"/>
      <c r="F553" s="54"/>
      <c r="G553" s="55"/>
    </row>
    <row r="554" spans="1:7" s="9" customFormat="1" ht="12" customHeight="1" x14ac:dyDescent="0.2">
      <c r="A554" s="37"/>
      <c r="B554" s="37"/>
      <c r="C554" s="37"/>
      <c r="D554" s="37"/>
      <c r="E554" s="38"/>
      <c r="F554" s="54"/>
      <c r="G554" s="55"/>
    </row>
    <row r="555" spans="1:7" s="9" customFormat="1" ht="12" customHeight="1" x14ac:dyDescent="0.2">
      <c r="A555" s="37"/>
      <c r="B555" s="37"/>
      <c r="C555" s="37"/>
      <c r="D555" s="37"/>
      <c r="E555" s="38"/>
      <c r="F555" s="54"/>
      <c r="G555" s="55"/>
    </row>
    <row r="556" spans="1:7" s="9" customFormat="1" ht="12" customHeight="1" x14ac:dyDescent="0.2">
      <c r="A556" s="37"/>
      <c r="B556" s="37"/>
      <c r="C556" s="37"/>
      <c r="D556" s="37"/>
      <c r="E556" s="38"/>
      <c r="F556" s="54"/>
      <c r="G556" s="55"/>
    </row>
    <row r="557" spans="1:7" s="9" customFormat="1" ht="12" customHeight="1" x14ac:dyDescent="0.2">
      <c r="A557" s="37"/>
      <c r="B557" s="37"/>
      <c r="C557" s="37"/>
      <c r="D557" s="37"/>
      <c r="E557" s="38"/>
      <c r="F557" s="57" t="s">
        <v>524</v>
      </c>
      <c r="G557" s="55"/>
    </row>
    <row r="558" spans="1:7" s="9" customFormat="1" ht="12" customHeight="1" x14ac:dyDescent="0.2">
      <c r="A558" s="42">
        <v>6171</v>
      </c>
      <c r="B558" s="42">
        <v>5021</v>
      </c>
      <c r="C558" s="42">
        <v>527</v>
      </c>
      <c r="D558" s="116">
        <v>33113233</v>
      </c>
      <c r="E558" s="122" t="s">
        <v>525</v>
      </c>
      <c r="F558" s="28" t="s">
        <v>526</v>
      </c>
      <c r="G558" s="118">
        <v>7</v>
      </c>
    </row>
    <row r="559" spans="1:7" s="9" customFormat="1" ht="12" customHeight="1" x14ac:dyDescent="0.2">
      <c r="A559" s="42">
        <v>6171</v>
      </c>
      <c r="B559" s="42">
        <v>5021</v>
      </c>
      <c r="C559" s="42">
        <v>527</v>
      </c>
      <c r="D559" s="116">
        <v>33513233</v>
      </c>
      <c r="E559" s="122" t="s">
        <v>525</v>
      </c>
      <c r="F559" s="28" t="s">
        <v>527</v>
      </c>
      <c r="G559" s="118">
        <v>39</v>
      </c>
    </row>
    <row r="560" spans="1:7" s="9" customFormat="1" ht="12" customHeight="1" x14ac:dyDescent="0.2">
      <c r="A560" s="21">
        <v>6171</v>
      </c>
      <c r="B560" s="21">
        <v>5011</v>
      </c>
      <c r="C560" s="21">
        <v>527</v>
      </c>
      <c r="D560" s="21">
        <v>33113233</v>
      </c>
      <c r="E560" s="122" t="s">
        <v>525</v>
      </c>
      <c r="F560" s="23" t="s">
        <v>528</v>
      </c>
      <c r="G560" s="115">
        <v>57</v>
      </c>
    </row>
    <row r="561" spans="1:7" s="9" customFormat="1" ht="12" customHeight="1" x14ac:dyDescent="0.2">
      <c r="A561" s="21">
        <v>6171</v>
      </c>
      <c r="B561" s="21">
        <v>5011</v>
      </c>
      <c r="C561" s="21">
        <v>527</v>
      </c>
      <c r="D561" s="21">
        <v>33513233</v>
      </c>
      <c r="E561" s="122" t="s">
        <v>525</v>
      </c>
      <c r="F561" s="23" t="s">
        <v>529</v>
      </c>
      <c r="G561" s="115">
        <v>323</v>
      </c>
    </row>
    <row r="562" spans="1:7" s="9" customFormat="1" ht="12" customHeight="1" x14ac:dyDescent="0.2">
      <c r="A562" s="21">
        <v>6171</v>
      </c>
      <c r="B562" s="21">
        <v>5031</v>
      </c>
      <c r="C562" s="21">
        <v>527</v>
      </c>
      <c r="D562" s="21">
        <v>33113233</v>
      </c>
      <c r="E562" s="122" t="s">
        <v>525</v>
      </c>
      <c r="F562" s="23" t="s">
        <v>530</v>
      </c>
      <c r="G562" s="115">
        <v>16</v>
      </c>
    </row>
    <row r="563" spans="1:7" s="9" customFormat="1" ht="12" customHeight="1" x14ac:dyDescent="0.2">
      <c r="A563" s="21">
        <v>6171</v>
      </c>
      <c r="B563" s="21">
        <v>5031</v>
      </c>
      <c r="C563" s="21">
        <v>527</v>
      </c>
      <c r="D563" s="21">
        <v>33513233</v>
      </c>
      <c r="E563" s="122" t="s">
        <v>525</v>
      </c>
      <c r="F563" s="23" t="s">
        <v>531</v>
      </c>
      <c r="G563" s="115">
        <v>88</v>
      </c>
    </row>
    <row r="564" spans="1:7" s="9" customFormat="1" ht="12" customHeight="1" x14ac:dyDescent="0.2">
      <c r="A564" s="21">
        <v>6171</v>
      </c>
      <c r="B564" s="21">
        <v>5032</v>
      </c>
      <c r="C564" s="21">
        <v>527</v>
      </c>
      <c r="D564" s="21">
        <v>33113233</v>
      </c>
      <c r="E564" s="122" t="s">
        <v>525</v>
      </c>
      <c r="F564" s="23" t="s">
        <v>532</v>
      </c>
      <c r="G564" s="115">
        <v>6</v>
      </c>
    </row>
    <row r="565" spans="1:7" s="9" customFormat="1" ht="12" customHeight="1" x14ac:dyDescent="0.2">
      <c r="A565" s="21">
        <v>6171</v>
      </c>
      <c r="B565" s="21">
        <v>5032</v>
      </c>
      <c r="C565" s="21">
        <v>527</v>
      </c>
      <c r="D565" s="21">
        <v>33513233</v>
      </c>
      <c r="E565" s="122" t="s">
        <v>525</v>
      </c>
      <c r="F565" s="23" t="s">
        <v>533</v>
      </c>
      <c r="G565" s="115">
        <v>32</v>
      </c>
    </row>
    <row r="566" spans="1:7" s="9" customFormat="1" ht="12" customHeight="1" x14ac:dyDescent="0.2">
      <c r="A566" s="21">
        <v>6171</v>
      </c>
      <c r="B566" s="21">
        <v>5173</v>
      </c>
      <c r="C566" s="21">
        <v>527</v>
      </c>
      <c r="D566" s="21">
        <v>33113233</v>
      </c>
      <c r="E566" s="122" t="s">
        <v>525</v>
      </c>
      <c r="F566" s="23" t="s">
        <v>534</v>
      </c>
      <c r="G566" s="115">
        <v>4</v>
      </c>
    </row>
    <row r="567" spans="1:7" s="9" customFormat="1" ht="12" customHeight="1" x14ac:dyDescent="0.2">
      <c r="A567" s="21">
        <v>6171</v>
      </c>
      <c r="B567" s="21">
        <v>5173</v>
      </c>
      <c r="C567" s="21">
        <v>527</v>
      </c>
      <c r="D567" s="21">
        <v>33513233</v>
      </c>
      <c r="E567" s="122" t="s">
        <v>525</v>
      </c>
      <c r="F567" s="23" t="s">
        <v>535</v>
      </c>
      <c r="G567" s="115">
        <v>8</v>
      </c>
    </row>
    <row r="568" spans="1:7" s="9" customFormat="1" ht="12" customHeight="1" x14ac:dyDescent="0.2">
      <c r="A568" s="21">
        <v>6171</v>
      </c>
      <c r="B568" s="21">
        <v>5137</v>
      </c>
      <c r="C568" s="21">
        <v>527</v>
      </c>
      <c r="D568" s="21">
        <v>33113233</v>
      </c>
      <c r="E568" s="122" t="s">
        <v>525</v>
      </c>
      <c r="F568" s="23" t="s">
        <v>536</v>
      </c>
      <c r="G568" s="115">
        <v>4</v>
      </c>
    </row>
    <row r="569" spans="1:7" s="9" customFormat="1" ht="12" customHeight="1" x14ac:dyDescent="0.2">
      <c r="A569" s="21">
        <v>6171</v>
      </c>
      <c r="B569" s="21">
        <v>5137</v>
      </c>
      <c r="C569" s="21">
        <v>527</v>
      </c>
      <c r="D569" s="21">
        <v>33513233</v>
      </c>
      <c r="E569" s="122" t="s">
        <v>525</v>
      </c>
      <c r="F569" s="23" t="s">
        <v>537</v>
      </c>
      <c r="G569" s="115">
        <v>18</v>
      </c>
    </row>
    <row r="570" spans="1:7" s="9" customFormat="1" ht="12" customHeight="1" x14ac:dyDescent="0.2">
      <c r="A570" s="21">
        <v>6171</v>
      </c>
      <c r="B570" s="21">
        <v>5139</v>
      </c>
      <c r="C570" s="21">
        <v>527</v>
      </c>
      <c r="D570" s="21">
        <v>33113233</v>
      </c>
      <c r="E570" s="122" t="s">
        <v>525</v>
      </c>
      <c r="F570" s="23" t="s">
        <v>538</v>
      </c>
      <c r="G570" s="115">
        <v>6</v>
      </c>
    </row>
    <row r="571" spans="1:7" s="9" customFormat="1" ht="12" customHeight="1" x14ac:dyDescent="0.2">
      <c r="A571" s="21">
        <v>6171</v>
      </c>
      <c r="B571" s="21">
        <v>5139</v>
      </c>
      <c r="C571" s="21">
        <v>527</v>
      </c>
      <c r="D571" s="21">
        <v>33513233</v>
      </c>
      <c r="E571" s="122" t="s">
        <v>525</v>
      </c>
      <c r="F571" s="23" t="s">
        <v>539</v>
      </c>
      <c r="G571" s="115">
        <v>34</v>
      </c>
    </row>
    <row r="572" spans="1:7" s="9" customFormat="1" ht="12" customHeight="1" x14ac:dyDescent="0.2">
      <c r="A572" s="21">
        <v>6171</v>
      </c>
      <c r="B572" s="21">
        <v>5136</v>
      </c>
      <c r="C572" s="21">
        <v>527</v>
      </c>
      <c r="D572" s="21">
        <v>33113233</v>
      </c>
      <c r="E572" s="122" t="s">
        <v>525</v>
      </c>
      <c r="F572" s="23" t="s">
        <v>540</v>
      </c>
      <c r="G572" s="115">
        <v>1</v>
      </c>
    </row>
    <row r="573" spans="1:7" s="9" customFormat="1" ht="12" customHeight="1" x14ac:dyDescent="0.2">
      <c r="A573" s="21">
        <v>6171</v>
      </c>
      <c r="B573" s="21">
        <v>5136</v>
      </c>
      <c r="C573" s="21">
        <v>527</v>
      </c>
      <c r="D573" s="21">
        <v>33513233</v>
      </c>
      <c r="E573" s="122" t="s">
        <v>525</v>
      </c>
      <c r="F573" s="23" t="s">
        <v>541</v>
      </c>
      <c r="G573" s="115">
        <v>3</v>
      </c>
    </row>
    <row r="574" spans="1:7" s="9" customFormat="1" ht="12" customHeight="1" x14ac:dyDescent="0.2">
      <c r="A574" s="21">
        <v>6171</v>
      </c>
      <c r="B574" s="21">
        <v>5162</v>
      </c>
      <c r="C574" s="21">
        <v>527</v>
      </c>
      <c r="D574" s="21">
        <v>33113233</v>
      </c>
      <c r="E574" s="122" t="s">
        <v>525</v>
      </c>
      <c r="F574" s="23" t="s">
        <v>542</v>
      </c>
      <c r="G574" s="115">
        <v>5</v>
      </c>
    </row>
    <row r="575" spans="1:7" s="9" customFormat="1" ht="12" customHeight="1" x14ac:dyDescent="0.2">
      <c r="A575" s="21">
        <v>6171</v>
      </c>
      <c r="B575" s="21">
        <v>5162</v>
      </c>
      <c r="C575" s="21">
        <v>527</v>
      </c>
      <c r="D575" s="21">
        <v>33513233</v>
      </c>
      <c r="E575" s="122" t="s">
        <v>525</v>
      </c>
      <c r="F575" s="23" t="s">
        <v>543</v>
      </c>
      <c r="G575" s="115">
        <v>10</v>
      </c>
    </row>
    <row r="576" spans="1:7" s="9" customFormat="1" ht="12" customHeight="1" x14ac:dyDescent="0.2">
      <c r="A576" s="21">
        <v>6171</v>
      </c>
      <c r="B576" s="21">
        <v>5169</v>
      </c>
      <c r="C576" s="21">
        <v>527</v>
      </c>
      <c r="D576" s="21">
        <v>33113233</v>
      </c>
      <c r="E576" s="122" t="s">
        <v>525</v>
      </c>
      <c r="F576" s="23" t="s">
        <v>544</v>
      </c>
      <c r="G576" s="115">
        <v>8</v>
      </c>
    </row>
    <row r="577" spans="1:7" s="9" customFormat="1" ht="12" customHeight="1" x14ac:dyDescent="0.2">
      <c r="A577" s="21">
        <v>6171</v>
      </c>
      <c r="B577" s="21">
        <v>5169</v>
      </c>
      <c r="C577" s="21">
        <v>527</v>
      </c>
      <c r="D577" s="21">
        <v>33513233</v>
      </c>
      <c r="E577" s="122" t="s">
        <v>525</v>
      </c>
      <c r="F577" s="23" t="s">
        <v>545</v>
      </c>
      <c r="G577" s="115">
        <v>39</v>
      </c>
    </row>
    <row r="578" spans="1:7" s="9" customFormat="1" ht="12" customHeight="1" x14ac:dyDescent="0.2">
      <c r="A578" s="21">
        <v>6171</v>
      </c>
      <c r="B578" s="21">
        <v>5167</v>
      </c>
      <c r="C578" s="21">
        <v>527</v>
      </c>
      <c r="D578" s="21">
        <v>33113233</v>
      </c>
      <c r="E578" s="122" t="s">
        <v>525</v>
      </c>
      <c r="F578" s="23" t="s">
        <v>546</v>
      </c>
      <c r="G578" s="115">
        <v>4</v>
      </c>
    </row>
    <row r="579" spans="1:7" s="9" customFormat="1" ht="12" customHeight="1" x14ac:dyDescent="0.2">
      <c r="A579" s="21">
        <v>6171</v>
      </c>
      <c r="B579" s="21">
        <v>5167</v>
      </c>
      <c r="C579" s="21">
        <v>527</v>
      </c>
      <c r="D579" s="21">
        <v>33513233</v>
      </c>
      <c r="E579" s="122" t="s">
        <v>525</v>
      </c>
      <c r="F579" s="23" t="s">
        <v>547</v>
      </c>
      <c r="G579" s="115">
        <v>22</v>
      </c>
    </row>
    <row r="580" spans="1:7" s="9" customFormat="1" ht="12" customHeight="1" x14ac:dyDescent="0.2">
      <c r="A580" s="21">
        <v>6171</v>
      </c>
      <c r="B580" s="21">
        <v>5171</v>
      </c>
      <c r="C580" s="21">
        <v>527</v>
      </c>
      <c r="D580" s="21">
        <v>33113233</v>
      </c>
      <c r="E580" s="122" t="s">
        <v>525</v>
      </c>
      <c r="F580" s="23" t="s">
        <v>548</v>
      </c>
      <c r="G580" s="115">
        <v>6</v>
      </c>
    </row>
    <row r="581" spans="1:7" s="9" customFormat="1" ht="12" customHeight="1" x14ac:dyDescent="0.2">
      <c r="A581" s="21">
        <v>6171</v>
      </c>
      <c r="B581" s="21">
        <v>5171</v>
      </c>
      <c r="C581" s="21">
        <v>527</v>
      </c>
      <c r="D581" s="21">
        <v>33513233</v>
      </c>
      <c r="E581" s="122" t="s">
        <v>525</v>
      </c>
      <c r="F581" s="23" t="s">
        <v>549</v>
      </c>
      <c r="G581" s="115">
        <v>31</v>
      </c>
    </row>
    <row r="582" spans="1:7" s="9" customFormat="1" ht="12" customHeight="1" x14ac:dyDescent="0.2">
      <c r="A582" s="21">
        <v>6310</v>
      </c>
      <c r="B582" s="21">
        <v>5163</v>
      </c>
      <c r="C582" s="21">
        <v>527</v>
      </c>
      <c r="D582" s="21">
        <v>33113233</v>
      </c>
      <c r="E582" s="122" t="s">
        <v>525</v>
      </c>
      <c r="F582" s="23" t="s">
        <v>550</v>
      </c>
      <c r="G582" s="115">
        <v>2</v>
      </c>
    </row>
    <row r="583" spans="1:7" s="9" customFormat="1" ht="12" customHeight="1" x14ac:dyDescent="0.2">
      <c r="A583" s="21">
        <v>6310</v>
      </c>
      <c r="B583" s="21">
        <v>5163</v>
      </c>
      <c r="C583" s="21">
        <v>527</v>
      </c>
      <c r="D583" s="21">
        <v>33513233</v>
      </c>
      <c r="E583" s="122" t="s">
        <v>525</v>
      </c>
      <c r="F583" s="23" t="s">
        <v>551</v>
      </c>
      <c r="G583" s="115">
        <v>2</v>
      </c>
    </row>
    <row r="584" spans="1:7" s="9" customFormat="1" ht="12" customHeight="1" x14ac:dyDescent="0.2">
      <c r="A584" s="21">
        <v>6171</v>
      </c>
      <c r="B584" s="21">
        <v>5901</v>
      </c>
      <c r="C584" s="21">
        <v>527</v>
      </c>
      <c r="D584" s="21">
        <v>33113233</v>
      </c>
      <c r="E584" s="122" t="s">
        <v>525</v>
      </c>
      <c r="F584" s="23" t="s">
        <v>552</v>
      </c>
      <c r="G584" s="115">
        <v>34</v>
      </c>
    </row>
    <row r="585" spans="1:7" s="9" customFormat="1" ht="12" customHeight="1" x14ac:dyDescent="0.2">
      <c r="A585" s="21">
        <v>6171</v>
      </c>
      <c r="B585" s="21">
        <v>5901</v>
      </c>
      <c r="C585" s="21">
        <v>527</v>
      </c>
      <c r="D585" s="21">
        <v>33513233</v>
      </c>
      <c r="E585" s="122" t="s">
        <v>525</v>
      </c>
      <c r="F585" s="23" t="s">
        <v>553</v>
      </c>
      <c r="G585" s="115">
        <v>195</v>
      </c>
    </row>
    <row r="586" spans="1:7" s="9" customFormat="1" ht="12" customHeight="1" x14ac:dyDescent="0.2">
      <c r="A586" s="37"/>
      <c r="B586" s="37"/>
      <c r="C586" s="37"/>
      <c r="D586" s="37"/>
      <c r="E586" s="38"/>
      <c r="F586" s="54" t="s">
        <v>554</v>
      </c>
      <c r="G586" s="55">
        <f>SUM(G558:G585)</f>
        <v>1004</v>
      </c>
    </row>
    <row r="587" spans="1:7" s="9" customFormat="1" ht="12" customHeight="1" x14ac:dyDescent="0.2">
      <c r="A587" s="37"/>
      <c r="B587" s="37"/>
      <c r="C587" s="37"/>
      <c r="D587" s="37"/>
      <c r="E587" s="38"/>
      <c r="F587" s="54"/>
      <c r="G587" s="55"/>
    </row>
    <row r="588" spans="1:7" s="9" customFormat="1" ht="12" customHeight="1" x14ac:dyDescent="0.2">
      <c r="A588" s="37"/>
      <c r="B588" s="37"/>
      <c r="C588" s="37"/>
      <c r="D588" s="37"/>
      <c r="E588" s="38"/>
      <c r="F588" s="86"/>
      <c r="G588" s="96"/>
    </row>
    <row r="589" spans="1:7" s="9" customFormat="1" ht="12" customHeight="1" x14ac:dyDescent="0.2">
      <c r="A589" s="37"/>
      <c r="B589" s="37"/>
      <c r="C589" s="37"/>
      <c r="D589" s="37"/>
      <c r="E589" s="38"/>
      <c r="F589" s="123"/>
      <c r="G589" s="124"/>
    </row>
    <row r="590" spans="1:7" s="9" customFormat="1" ht="12" customHeight="1" x14ac:dyDescent="0.2">
      <c r="A590" s="37"/>
      <c r="B590" s="37"/>
      <c r="C590" s="37"/>
      <c r="D590" s="37"/>
      <c r="E590" s="38"/>
      <c r="F590" s="49" t="s">
        <v>555</v>
      </c>
      <c r="G590" s="35">
        <f>G480+G586+G552+G537+G509</f>
        <v>16278</v>
      </c>
    </row>
    <row r="591" spans="1:7" s="9" customFormat="1" ht="11.25" customHeight="1" x14ac:dyDescent="0.2">
      <c r="A591" s="37"/>
      <c r="B591" s="37"/>
      <c r="C591" s="37"/>
      <c r="D591" s="37"/>
      <c r="E591" s="38"/>
      <c r="F591" s="50"/>
      <c r="G591" s="51"/>
    </row>
    <row r="592" spans="1:7" s="9" customFormat="1" ht="11.25" customHeight="1" x14ac:dyDescent="0.2">
      <c r="A592" s="57"/>
      <c r="B592" s="37"/>
      <c r="C592" s="37"/>
      <c r="D592" s="37"/>
      <c r="E592" s="38"/>
      <c r="F592" s="125" t="s">
        <v>556</v>
      </c>
      <c r="G592" s="126"/>
    </row>
    <row r="593" spans="1:7" s="127" customFormat="1" ht="11.25" customHeight="1" x14ac:dyDescent="0.2">
      <c r="A593" s="17"/>
      <c r="B593" s="17"/>
      <c r="C593" s="17"/>
      <c r="D593" s="17"/>
      <c r="E593" s="18"/>
      <c r="F593" s="19" t="s">
        <v>557</v>
      </c>
      <c r="G593" s="41"/>
    </row>
    <row r="594" spans="1:7" s="9" customFormat="1" ht="11.25" customHeight="1" x14ac:dyDescent="0.2">
      <c r="A594" s="29">
        <v>3733</v>
      </c>
      <c r="B594" s="29">
        <v>5166</v>
      </c>
      <c r="C594" s="29">
        <v>110</v>
      </c>
      <c r="D594" s="29"/>
      <c r="E594" s="30" t="s">
        <v>558</v>
      </c>
      <c r="F594" s="31" t="s">
        <v>559</v>
      </c>
      <c r="G594" s="128">
        <v>20</v>
      </c>
    </row>
    <row r="595" spans="1:7" s="9" customFormat="1" ht="11.25" customHeight="1" x14ac:dyDescent="0.2">
      <c r="A595" s="21">
        <v>3733</v>
      </c>
      <c r="B595" s="21">
        <v>5137</v>
      </c>
      <c r="C595" s="21">
        <v>110</v>
      </c>
      <c r="D595" s="21"/>
      <c r="E595" s="30" t="s">
        <v>558</v>
      </c>
      <c r="F595" s="23" t="s">
        <v>560</v>
      </c>
      <c r="G595" s="24">
        <v>10</v>
      </c>
    </row>
    <row r="596" spans="1:7" s="9" customFormat="1" ht="11.25" customHeight="1" x14ac:dyDescent="0.2">
      <c r="A596" s="21">
        <v>3739</v>
      </c>
      <c r="B596" s="21">
        <v>5166</v>
      </c>
      <c r="C596" s="21">
        <v>110</v>
      </c>
      <c r="D596" s="21"/>
      <c r="E596" s="30" t="s">
        <v>558</v>
      </c>
      <c r="F596" s="23" t="s">
        <v>561</v>
      </c>
      <c r="G596" s="24">
        <v>70</v>
      </c>
    </row>
    <row r="597" spans="1:7" s="9" customFormat="1" ht="11.25" customHeight="1" x14ac:dyDescent="0.2">
      <c r="A597" s="21">
        <v>3739</v>
      </c>
      <c r="B597" s="21">
        <v>5169</v>
      </c>
      <c r="C597" s="21">
        <v>110</v>
      </c>
      <c r="D597" s="21"/>
      <c r="E597" s="30" t="s">
        <v>558</v>
      </c>
      <c r="F597" s="23" t="s">
        <v>562</v>
      </c>
      <c r="G597" s="24">
        <v>50</v>
      </c>
    </row>
    <row r="598" spans="1:7" s="9" customFormat="1" ht="12" customHeight="1" x14ac:dyDescent="0.2">
      <c r="A598" s="37"/>
      <c r="B598" s="37"/>
      <c r="C598" s="37"/>
      <c r="D598" s="37"/>
      <c r="E598" s="38"/>
      <c r="F598" s="49" t="s">
        <v>563</v>
      </c>
      <c r="G598" s="35">
        <f>SUM(G594:G597)</f>
        <v>150</v>
      </c>
    </row>
    <row r="599" spans="1:7" s="9" customFormat="1" ht="12" customHeight="1" x14ac:dyDescent="0.2">
      <c r="A599" s="37"/>
      <c r="B599" s="37"/>
      <c r="C599" s="37"/>
      <c r="D599" s="37"/>
      <c r="E599" s="38"/>
      <c r="F599" s="50"/>
      <c r="G599" s="51"/>
    </row>
    <row r="600" spans="1:7" s="9" customFormat="1" ht="12" customHeight="1" x14ac:dyDescent="0.2">
      <c r="A600" s="37"/>
      <c r="B600" s="37"/>
      <c r="C600" s="37"/>
      <c r="D600" s="37"/>
      <c r="E600" s="38"/>
      <c r="F600" s="86" t="s">
        <v>564</v>
      </c>
      <c r="G600" s="56"/>
    </row>
    <row r="601" spans="1:7" s="9" customFormat="1" ht="12" customHeight="1" x14ac:dyDescent="0.2">
      <c r="A601" s="21">
        <v>3742</v>
      </c>
      <c r="B601" s="21">
        <v>5137</v>
      </c>
      <c r="C601" s="21">
        <v>120</v>
      </c>
      <c r="D601" s="21"/>
      <c r="E601" s="22" t="s">
        <v>565</v>
      </c>
      <c r="F601" s="23" t="s">
        <v>566</v>
      </c>
      <c r="G601" s="24">
        <v>10</v>
      </c>
    </row>
    <row r="602" spans="1:7" s="9" customFormat="1" ht="12" customHeight="1" x14ac:dyDescent="0.2">
      <c r="A602" s="21">
        <v>3742</v>
      </c>
      <c r="B602" s="21">
        <v>5166</v>
      </c>
      <c r="C602" s="21">
        <v>120</v>
      </c>
      <c r="D602" s="21"/>
      <c r="E602" s="22" t="s">
        <v>565</v>
      </c>
      <c r="F602" s="23" t="s">
        <v>561</v>
      </c>
      <c r="G602" s="24">
        <v>250</v>
      </c>
    </row>
    <row r="603" spans="1:7" s="9" customFormat="1" ht="12" customHeight="1" x14ac:dyDescent="0.2">
      <c r="A603" s="21">
        <v>3742</v>
      </c>
      <c r="B603" s="21">
        <v>5169</v>
      </c>
      <c r="C603" s="21">
        <v>120</v>
      </c>
      <c r="D603" s="21"/>
      <c r="E603" s="22" t="s">
        <v>565</v>
      </c>
      <c r="F603" s="23" t="s">
        <v>567</v>
      </c>
      <c r="G603" s="24">
        <v>20</v>
      </c>
    </row>
    <row r="604" spans="1:7" s="9" customFormat="1" ht="12" customHeight="1" x14ac:dyDescent="0.2">
      <c r="A604" s="21">
        <v>3749</v>
      </c>
      <c r="B604" s="21">
        <v>5222</v>
      </c>
      <c r="C604" s="21">
        <v>120</v>
      </c>
      <c r="D604" s="21"/>
      <c r="E604" s="22" t="s">
        <v>565</v>
      </c>
      <c r="F604" s="23" t="s">
        <v>568</v>
      </c>
      <c r="G604" s="24">
        <v>15</v>
      </c>
    </row>
    <row r="605" spans="1:7" s="9" customFormat="1" ht="12" customHeight="1" x14ac:dyDescent="0.2">
      <c r="A605" s="37"/>
      <c r="B605" s="37"/>
      <c r="C605" s="37"/>
      <c r="D605" s="37"/>
      <c r="E605" s="38"/>
      <c r="F605" s="49" t="s">
        <v>569</v>
      </c>
      <c r="G605" s="35">
        <f>SUM(G601:G604)</f>
        <v>295</v>
      </c>
    </row>
    <row r="606" spans="1:7" s="9" customFormat="1" ht="12" customHeight="1" x14ac:dyDescent="0.2">
      <c r="A606" s="37"/>
      <c r="B606" s="37"/>
      <c r="C606" s="37"/>
      <c r="D606" s="37"/>
      <c r="E606" s="38"/>
      <c r="F606" s="50"/>
      <c r="G606" s="51"/>
    </row>
    <row r="607" spans="1:7" s="9" customFormat="1" ht="12" customHeight="1" x14ac:dyDescent="0.2">
      <c r="A607" s="37"/>
      <c r="B607" s="37"/>
      <c r="C607" s="37"/>
      <c r="D607" s="37"/>
      <c r="E607" s="38"/>
      <c r="F607" s="86" t="s">
        <v>570</v>
      </c>
      <c r="G607" s="56"/>
    </row>
    <row r="608" spans="1:7" s="9" customFormat="1" ht="12" customHeight="1" x14ac:dyDescent="0.2">
      <c r="A608" s="21">
        <v>3726</v>
      </c>
      <c r="B608" s="21">
        <v>5169</v>
      </c>
      <c r="C608" s="21">
        <v>130</v>
      </c>
      <c r="D608" s="21"/>
      <c r="E608" s="22" t="s">
        <v>571</v>
      </c>
      <c r="F608" s="23" t="s">
        <v>572</v>
      </c>
      <c r="G608" s="24">
        <v>50</v>
      </c>
    </row>
    <row r="609" spans="1:7" s="9" customFormat="1" ht="12" customHeight="1" x14ac:dyDescent="0.2">
      <c r="A609" s="21">
        <v>3728</v>
      </c>
      <c r="B609" s="21">
        <v>5166</v>
      </c>
      <c r="C609" s="21">
        <v>130</v>
      </c>
      <c r="D609" s="21"/>
      <c r="E609" s="22" t="s">
        <v>571</v>
      </c>
      <c r="F609" s="23" t="s">
        <v>559</v>
      </c>
      <c r="G609" s="24">
        <v>20</v>
      </c>
    </row>
    <row r="610" spans="1:7" s="36" customFormat="1" ht="12" customHeight="1" x14ac:dyDescent="0.2">
      <c r="A610" s="70"/>
      <c r="B610" s="70"/>
      <c r="C610" s="70"/>
      <c r="D610" s="70"/>
      <c r="E610" s="71"/>
      <c r="F610" s="49" t="s">
        <v>573</v>
      </c>
      <c r="G610" s="35">
        <f>SUM(G608:G609)</f>
        <v>70</v>
      </c>
    </row>
    <row r="611" spans="1:7" s="9" customFormat="1" ht="12" customHeight="1" x14ac:dyDescent="0.2">
      <c r="A611" s="37"/>
      <c r="B611" s="37"/>
      <c r="C611" s="37"/>
      <c r="D611" s="37"/>
      <c r="E611" s="38"/>
      <c r="F611" s="50"/>
      <c r="G611" s="51"/>
    </row>
    <row r="612" spans="1:7" s="9" customFormat="1" ht="12" customHeight="1" x14ac:dyDescent="0.2">
      <c r="A612" s="37"/>
      <c r="B612" s="37"/>
      <c r="C612" s="37"/>
      <c r="D612" s="37"/>
      <c r="E612" s="38"/>
      <c r="F612" s="86" t="s">
        <v>574</v>
      </c>
      <c r="G612" s="56"/>
    </row>
    <row r="613" spans="1:7" s="9" customFormat="1" ht="12" customHeight="1" x14ac:dyDescent="0.2">
      <c r="A613" s="21">
        <v>1039</v>
      </c>
      <c r="B613" s="21">
        <v>5166</v>
      </c>
      <c r="C613" s="21">
        <v>160</v>
      </c>
      <c r="D613" s="21"/>
      <c r="E613" s="22" t="s">
        <v>575</v>
      </c>
      <c r="F613" s="23" t="s">
        <v>576</v>
      </c>
      <c r="G613" s="24">
        <v>10</v>
      </c>
    </row>
    <row r="614" spans="1:7" s="9" customFormat="1" ht="12" customHeight="1" x14ac:dyDescent="0.2">
      <c r="A614" s="21">
        <v>3739</v>
      </c>
      <c r="B614" s="21">
        <v>5166</v>
      </c>
      <c r="C614" s="21">
        <v>170</v>
      </c>
      <c r="D614" s="21"/>
      <c r="E614" s="22" t="s">
        <v>575</v>
      </c>
      <c r="F614" s="23" t="s">
        <v>577</v>
      </c>
      <c r="G614" s="24">
        <v>10</v>
      </c>
    </row>
    <row r="615" spans="1:7" s="9" customFormat="1" ht="12" customHeight="1" x14ac:dyDescent="0.2">
      <c r="A615" s="21">
        <v>3719</v>
      </c>
      <c r="B615" s="21">
        <v>5169</v>
      </c>
      <c r="C615" s="21">
        <v>140</v>
      </c>
      <c r="D615" s="21"/>
      <c r="E615" s="22" t="s">
        <v>575</v>
      </c>
      <c r="F615" s="23" t="s">
        <v>578</v>
      </c>
      <c r="G615" s="24">
        <v>150</v>
      </c>
    </row>
    <row r="616" spans="1:7" s="9" customFormat="1" ht="12" customHeight="1" x14ac:dyDescent="0.2">
      <c r="A616" s="21">
        <v>1036</v>
      </c>
      <c r="B616" s="21">
        <v>5213</v>
      </c>
      <c r="C616" s="21">
        <v>160</v>
      </c>
      <c r="D616" s="21">
        <v>29008</v>
      </c>
      <c r="E616" s="22" t="s">
        <v>575</v>
      </c>
      <c r="F616" s="23" t="s">
        <v>579</v>
      </c>
      <c r="G616" s="24">
        <v>544</v>
      </c>
    </row>
    <row r="617" spans="1:7" s="9" customFormat="1" ht="12" customHeight="1" x14ac:dyDescent="0.2">
      <c r="A617" s="21">
        <v>1036</v>
      </c>
      <c r="B617" s="21">
        <v>5212</v>
      </c>
      <c r="C617" s="21">
        <v>160</v>
      </c>
      <c r="D617" s="21">
        <v>29008</v>
      </c>
      <c r="E617" s="22" t="s">
        <v>575</v>
      </c>
      <c r="F617" s="23" t="s">
        <v>580</v>
      </c>
      <c r="G617" s="24">
        <v>68</v>
      </c>
    </row>
    <row r="618" spans="1:7" s="9" customFormat="1" ht="12" customHeight="1" x14ac:dyDescent="0.2">
      <c r="A618" s="21">
        <v>1036</v>
      </c>
      <c r="B618" s="21">
        <v>5213</v>
      </c>
      <c r="C618" s="21">
        <v>160</v>
      </c>
      <c r="D618" s="21">
        <v>29004</v>
      </c>
      <c r="E618" s="22" t="s">
        <v>575</v>
      </c>
      <c r="F618" s="23" t="s">
        <v>581</v>
      </c>
      <c r="G618" s="24">
        <v>4</v>
      </c>
    </row>
    <row r="619" spans="1:7" s="9" customFormat="1" ht="12" customHeight="1" x14ac:dyDescent="0.2">
      <c r="A619" s="37"/>
      <c r="B619" s="37"/>
      <c r="C619" s="37"/>
      <c r="D619" s="37"/>
      <c r="E619" s="38"/>
      <c r="F619" s="49" t="s">
        <v>582</v>
      </c>
      <c r="G619" s="35">
        <f>SUM(G613:G618)</f>
        <v>786</v>
      </c>
    </row>
    <row r="620" spans="1:7" s="9" customFormat="1" ht="12" customHeight="1" x14ac:dyDescent="0.2">
      <c r="A620" s="37"/>
      <c r="B620" s="37"/>
      <c r="C620" s="37"/>
      <c r="D620" s="37"/>
      <c r="E620" s="38"/>
      <c r="F620" s="50"/>
      <c r="G620" s="51"/>
    </row>
    <row r="621" spans="1:7" s="9" customFormat="1" ht="12" customHeight="1" x14ac:dyDescent="0.2">
      <c r="A621" s="37"/>
      <c r="B621" s="37"/>
      <c r="C621" s="37"/>
      <c r="D621" s="37"/>
      <c r="E621" s="38"/>
      <c r="F621" s="86" t="s">
        <v>583</v>
      </c>
      <c r="G621" s="56"/>
    </row>
    <row r="622" spans="1:7" s="9" customFormat="1" ht="12" customHeight="1" x14ac:dyDescent="0.2">
      <c r="A622" s="21">
        <v>1039</v>
      </c>
      <c r="B622" s="21">
        <v>5139</v>
      </c>
      <c r="C622" s="21">
        <v>150</v>
      </c>
      <c r="D622" s="21"/>
      <c r="E622" s="22" t="s">
        <v>584</v>
      </c>
      <c r="F622" s="23" t="s">
        <v>585</v>
      </c>
      <c r="G622" s="24">
        <v>50</v>
      </c>
    </row>
    <row r="623" spans="1:7" s="9" customFormat="1" ht="12" customHeight="1" x14ac:dyDescent="0.2">
      <c r="A623" s="21">
        <v>1039</v>
      </c>
      <c r="B623" s="21">
        <v>5166</v>
      </c>
      <c r="C623" s="21">
        <v>150</v>
      </c>
      <c r="D623" s="21"/>
      <c r="E623" s="22" t="s">
        <v>584</v>
      </c>
      <c r="F623" s="23" t="s">
        <v>561</v>
      </c>
      <c r="G623" s="24">
        <v>10</v>
      </c>
    </row>
    <row r="624" spans="1:7" s="9" customFormat="1" ht="12" customHeight="1" x14ac:dyDescent="0.2">
      <c r="A624" s="21">
        <v>1039</v>
      </c>
      <c r="B624" s="21">
        <v>5169</v>
      </c>
      <c r="C624" s="21">
        <v>150</v>
      </c>
      <c r="D624" s="21"/>
      <c r="E624" s="22" t="s">
        <v>584</v>
      </c>
      <c r="F624" s="23" t="s">
        <v>586</v>
      </c>
      <c r="G624" s="24">
        <v>20</v>
      </c>
    </row>
    <row r="625" spans="1:7" s="9" customFormat="1" ht="12" customHeight="1" x14ac:dyDescent="0.2">
      <c r="A625" s="37"/>
      <c r="B625" s="37"/>
      <c r="C625" s="37"/>
      <c r="D625" s="37"/>
      <c r="E625" s="38"/>
      <c r="F625" s="49" t="s">
        <v>587</v>
      </c>
      <c r="G625" s="35">
        <f>SUM(G622:G624)</f>
        <v>80</v>
      </c>
    </row>
    <row r="626" spans="1:7" s="9" customFormat="1" ht="12" customHeight="1" x14ac:dyDescent="0.2">
      <c r="A626" s="37"/>
      <c r="B626" s="37"/>
      <c r="C626" s="37"/>
      <c r="D626" s="37"/>
      <c r="E626" s="38"/>
      <c r="F626" s="50"/>
      <c r="G626" s="51"/>
    </row>
    <row r="627" spans="1:7" s="9" customFormat="1" ht="12" customHeight="1" x14ac:dyDescent="0.2">
      <c r="A627" s="37"/>
      <c r="B627" s="37"/>
      <c r="C627" s="37"/>
      <c r="D627" s="37"/>
      <c r="E627" s="38"/>
      <c r="F627" s="97" t="s">
        <v>588</v>
      </c>
      <c r="G627" s="98"/>
    </row>
    <row r="628" spans="1:7" s="9" customFormat="1" ht="12" customHeight="1" x14ac:dyDescent="0.2">
      <c r="A628" s="21">
        <v>3745</v>
      </c>
      <c r="B628" s="21">
        <v>5169</v>
      </c>
      <c r="C628" s="21">
        <v>350</v>
      </c>
      <c r="D628" s="21"/>
      <c r="E628" s="22" t="s">
        <v>589</v>
      </c>
      <c r="F628" s="23" t="s">
        <v>590</v>
      </c>
      <c r="G628" s="24">
        <v>4200</v>
      </c>
    </row>
    <row r="629" spans="1:7" s="9" customFormat="1" ht="12" customHeight="1" x14ac:dyDescent="0.2">
      <c r="A629" s="21">
        <v>3745</v>
      </c>
      <c r="B629" s="21">
        <v>5169</v>
      </c>
      <c r="C629" s="21">
        <v>350</v>
      </c>
      <c r="D629" s="21"/>
      <c r="E629" s="22" t="s">
        <v>589</v>
      </c>
      <c r="F629" s="23" t="s">
        <v>591</v>
      </c>
      <c r="G629" s="24">
        <v>100</v>
      </c>
    </row>
    <row r="630" spans="1:7" s="36" customFormat="1" ht="12" customHeight="1" x14ac:dyDescent="0.2">
      <c r="A630" s="70"/>
      <c r="B630" s="70"/>
      <c r="C630" s="70"/>
      <c r="D630" s="70"/>
      <c r="E630" s="71"/>
      <c r="F630" s="49" t="s">
        <v>592</v>
      </c>
      <c r="G630" s="35">
        <f>SUM(G628:G629)</f>
        <v>4300</v>
      </c>
    </row>
    <row r="631" spans="1:7" s="9" customFormat="1" ht="12" customHeight="1" x14ac:dyDescent="0.2">
      <c r="A631" s="37"/>
      <c r="B631" s="37"/>
      <c r="C631" s="37"/>
      <c r="D631" s="37"/>
      <c r="E631" s="38"/>
      <c r="F631" s="50"/>
      <c r="G631" s="51"/>
    </row>
    <row r="632" spans="1:7" s="9" customFormat="1" ht="12" customHeight="1" x14ac:dyDescent="0.2">
      <c r="A632" s="37"/>
      <c r="B632" s="37"/>
      <c r="C632" s="37"/>
      <c r="D632" s="37"/>
      <c r="E632" s="38"/>
      <c r="F632" s="97" t="s">
        <v>593</v>
      </c>
      <c r="G632" s="98"/>
    </row>
    <row r="633" spans="1:7" s="9" customFormat="1" ht="12" customHeight="1" x14ac:dyDescent="0.2">
      <c r="A633" s="21">
        <v>3721</v>
      </c>
      <c r="B633" s="21">
        <v>5164</v>
      </c>
      <c r="C633" s="21">
        <v>390</v>
      </c>
      <c r="D633" s="21"/>
      <c r="E633" s="22" t="s">
        <v>594</v>
      </c>
      <c r="F633" s="23" t="s">
        <v>595</v>
      </c>
      <c r="G633" s="24">
        <v>2</v>
      </c>
    </row>
    <row r="634" spans="1:7" s="9" customFormat="1" ht="12" customHeight="1" x14ac:dyDescent="0.2">
      <c r="A634" s="21">
        <v>3721</v>
      </c>
      <c r="B634" s="21">
        <v>5169</v>
      </c>
      <c r="C634" s="21">
        <v>365</v>
      </c>
      <c r="D634" s="21"/>
      <c r="E634" s="22" t="s">
        <v>594</v>
      </c>
      <c r="F634" s="23" t="s">
        <v>596</v>
      </c>
      <c r="G634" s="24">
        <v>150</v>
      </c>
    </row>
    <row r="635" spans="1:7" s="9" customFormat="1" ht="12" customHeight="1" x14ac:dyDescent="0.2">
      <c r="A635" s="21">
        <v>3722</v>
      </c>
      <c r="B635" s="21">
        <v>5166</v>
      </c>
      <c r="C635" s="21">
        <v>360</v>
      </c>
      <c r="D635" s="21"/>
      <c r="E635" s="22" t="s">
        <v>594</v>
      </c>
      <c r="F635" s="23" t="s">
        <v>597</v>
      </c>
      <c r="G635" s="24">
        <v>30</v>
      </c>
    </row>
    <row r="636" spans="1:7" s="9" customFormat="1" ht="12" customHeight="1" x14ac:dyDescent="0.2">
      <c r="A636" s="21">
        <v>3722</v>
      </c>
      <c r="B636" s="21">
        <v>5169</v>
      </c>
      <c r="C636" s="21">
        <v>363</v>
      </c>
      <c r="D636" s="21"/>
      <c r="E636" s="22" t="s">
        <v>594</v>
      </c>
      <c r="F636" s="23" t="s">
        <v>598</v>
      </c>
      <c r="G636" s="24">
        <v>1500</v>
      </c>
    </row>
    <row r="637" spans="1:7" s="9" customFormat="1" ht="12" customHeight="1" x14ac:dyDescent="0.2">
      <c r="A637" s="21">
        <v>3722</v>
      </c>
      <c r="B637" s="21">
        <v>5169</v>
      </c>
      <c r="C637" s="21">
        <v>364</v>
      </c>
      <c r="D637" s="21"/>
      <c r="E637" s="22" t="s">
        <v>594</v>
      </c>
      <c r="F637" s="23" t="s">
        <v>599</v>
      </c>
      <c r="G637" s="24">
        <v>3600</v>
      </c>
    </row>
    <row r="638" spans="1:7" s="9" customFormat="1" ht="12" customHeight="1" x14ac:dyDescent="0.2">
      <c r="A638" s="21">
        <v>3722</v>
      </c>
      <c r="B638" s="21">
        <v>5169</v>
      </c>
      <c r="C638" s="21">
        <v>365</v>
      </c>
      <c r="D638" s="21"/>
      <c r="E638" s="22" t="s">
        <v>594</v>
      </c>
      <c r="F638" s="23" t="s">
        <v>600</v>
      </c>
      <c r="G638" s="24">
        <v>8700</v>
      </c>
    </row>
    <row r="639" spans="1:7" s="9" customFormat="1" ht="12" customHeight="1" x14ac:dyDescent="0.2">
      <c r="A639" s="21">
        <v>3726</v>
      </c>
      <c r="B639" s="21">
        <v>5169</v>
      </c>
      <c r="C639" s="21">
        <v>364</v>
      </c>
      <c r="D639" s="21"/>
      <c r="E639" s="22" t="s">
        <v>594</v>
      </c>
      <c r="F639" s="23" t="s">
        <v>601</v>
      </c>
      <c r="G639" s="24">
        <v>70</v>
      </c>
    </row>
    <row r="640" spans="1:7" s="9" customFormat="1" ht="12" customHeight="1" x14ac:dyDescent="0.2">
      <c r="A640" s="21">
        <v>3722</v>
      </c>
      <c r="B640" s="21">
        <v>5169</v>
      </c>
      <c r="C640" s="21">
        <v>380</v>
      </c>
      <c r="D640" s="21"/>
      <c r="E640" s="22" t="s">
        <v>594</v>
      </c>
      <c r="F640" s="23" t="s">
        <v>602</v>
      </c>
      <c r="G640" s="24">
        <v>100</v>
      </c>
    </row>
    <row r="641" spans="1:7" s="9" customFormat="1" ht="12" customHeight="1" x14ac:dyDescent="0.2">
      <c r="A641" s="21">
        <v>3722</v>
      </c>
      <c r="B641" s="21">
        <v>5171</v>
      </c>
      <c r="C641" s="21">
        <v>360</v>
      </c>
      <c r="D641" s="21"/>
      <c r="E641" s="22" t="s">
        <v>594</v>
      </c>
      <c r="F641" s="23" t="s">
        <v>603</v>
      </c>
      <c r="G641" s="24">
        <v>40</v>
      </c>
    </row>
    <row r="642" spans="1:7" s="9" customFormat="1" ht="12" customHeight="1" x14ac:dyDescent="0.2">
      <c r="A642" s="21">
        <v>3722</v>
      </c>
      <c r="B642" s="21">
        <v>6121</v>
      </c>
      <c r="C642" s="21">
        <v>360</v>
      </c>
      <c r="D642" s="21"/>
      <c r="E642" s="22" t="s">
        <v>594</v>
      </c>
      <c r="F642" s="23" t="s">
        <v>604</v>
      </c>
      <c r="G642" s="24">
        <v>60</v>
      </c>
    </row>
    <row r="643" spans="1:7" s="9" customFormat="1" ht="12" customHeight="1" x14ac:dyDescent="0.2">
      <c r="A643" s="37"/>
      <c r="B643" s="37"/>
      <c r="C643" s="37"/>
      <c r="D643" s="37"/>
      <c r="E643" s="38"/>
      <c r="F643" s="49" t="s">
        <v>605</v>
      </c>
      <c r="G643" s="35">
        <f>SUM(G633:G642)</f>
        <v>14252</v>
      </c>
    </row>
    <row r="644" spans="1:7" s="9" customFormat="1" ht="12" customHeight="1" x14ac:dyDescent="0.2">
      <c r="A644" s="37"/>
      <c r="B644" s="37"/>
      <c r="C644" s="37"/>
      <c r="D644" s="37"/>
      <c r="E644" s="38"/>
      <c r="F644" s="50"/>
      <c r="G644" s="51"/>
    </row>
    <row r="645" spans="1:7" s="9" customFormat="1" ht="12" customHeight="1" x14ac:dyDescent="0.2">
      <c r="A645" s="37"/>
      <c r="B645" s="37"/>
      <c r="C645" s="37"/>
      <c r="D645" s="37"/>
      <c r="E645" s="38"/>
      <c r="F645" s="97" t="s">
        <v>606</v>
      </c>
      <c r="G645" s="98"/>
    </row>
    <row r="646" spans="1:7" s="9" customFormat="1" ht="12" customHeight="1" x14ac:dyDescent="0.2">
      <c r="A646" s="25">
        <v>3741</v>
      </c>
      <c r="B646" s="25">
        <v>5139</v>
      </c>
      <c r="C646" s="25">
        <v>372</v>
      </c>
      <c r="D646" s="25"/>
      <c r="E646" s="26" t="s">
        <v>607</v>
      </c>
      <c r="F646" s="27" t="s">
        <v>608</v>
      </c>
      <c r="G646" s="129">
        <v>15</v>
      </c>
    </row>
    <row r="647" spans="1:7" s="9" customFormat="1" ht="12" customHeight="1" x14ac:dyDescent="0.2">
      <c r="A647" s="21">
        <v>3741</v>
      </c>
      <c r="B647" s="21">
        <v>5169</v>
      </c>
      <c r="C647" s="21">
        <v>371</v>
      </c>
      <c r="D647" s="21"/>
      <c r="E647" s="26" t="s">
        <v>607</v>
      </c>
      <c r="F647" s="23" t="s">
        <v>609</v>
      </c>
      <c r="G647" s="24">
        <v>100</v>
      </c>
    </row>
    <row r="648" spans="1:7" s="9" customFormat="1" ht="12" customHeight="1" x14ac:dyDescent="0.2">
      <c r="A648" s="21">
        <v>3741</v>
      </c>
      <c r="B648" s="21">
        <v>5169</v>
      </c>
      <c r="C648" s="21">
        <v>372</v>
      </c>
      <c r="D648" s="21"/>
      <c r="E648" s="26" t="s">
        <v>607</v>
      </c>
      <c r="F648" s="23" t="s">
        <v>610</v>
      </c>
      <c r="G648" s="24">
        <v>150</v>
      </c>
    </row>
    <row r="649" spans="1:7" s="9" customFormat="1" ht="12" customHeight="1" x14ac:dyDescent="0.2">
      <c r="A649" s="21">
        <v>3741</v>
      </c>
      <c r="B649" s="21">
        <v>5222</v>
      </c>
      <c r="C649" s="21">
        <v>372</v>
      </c>
      <c r="D649" s="21"/>
      <c r="E649" s="26" t="s">
        <v>607</v>
      </c>
      <c r="F649" s="23" t="s">
        <v>611</v>
      </c>
      <c r="G649" s="129">
        <v>40</v>
      </c>
    </row>
    <row r="650" spans="1:7" s="9" customFormat="1" ht="12" customHeight="1" x14ac:dyDescent="0.2">
      <c r="A650" s="21">
        <v>3741</v>
      </c>
      <c r="B650" s="21">
        <v>5222</v>
      </c>
      <c r="C650" s="21">
        <v>376</v>
      </c>
      <c r="D650" s="21"/>
      <c r="E650" s="22" t="s">
        <v>607</v>
      </c>
      <c r="F650" s="27" t="s">
        <v>612</v>
      </c>
      <c r="G650" s="129">
        <v>20</v>
      </c>
    </row>
    <row r="651" spans="1:7" s="9" customFormat="1" ht="12" customHeight="1" x14ac:dyDescent="0.2">
      <c r="A651" s="37"/>
      <c r="B651" s="37"/>
      <c r="C651" s="37"/>
      <c r="D651" s="37"/>
      <c r="E651" s="38"/>
      <c r="F651" s="49" t="s">
        <v>613</v>
      </c>
      <c r="G651" s="35">
        <f>SUM(G646:G650)</f>
        <v>325</v>
      </c>
    </row>
    <row r="652" spans="1:7" s="9" customFormat="1" ht="12" customHeight="1" x14ac:dyDescent="0.2">
      <c r="A652" s="37"/>
      <c r="B652" s="37"/>
      <c r="C652" s="37"/>
      <c r="D652" s="37"/>
      <c r="E652" s="38"/>
      <c r="F652" s="92"/>
      <c r="G652" s="93"/>
    </row>
    <row r="653" spans="1:7" s="9" customFormat="1" ht="12" customHeight="1" x14ac:dyDescent="0.2">
      <c r="A653" s="64"/>
      <c r="B653" s="64"/>
      <c r="C653" s="64"/>
      <c r="D653" s="64"/>
      <c r="E653" s="130"/>
      <c r="F653" s="131" t="s">
        <v>614</v>
      </c>
      <c r="G653" s="93"/>
    </row>
    <row r="654" spans="1:7" s="9" customFormat="1" ht="12" customHeight="1" x14ac:dyDescent="0.2">
      <c r="A654" s="64">
        <v>3741</v>
      </c>
      <c r="B654" s="21">
        <v>5169</v>
      </c>
      <c r="C654" s="64">
        <v>371</v>
      </c>
      <c r="D654" s="64"/>
      <c r="E654" s="130" t="s">
        <v>615</v>
      </c>
      <c r="F654" s="23" t="s">
        <v>616</v>
      </c>
      <c r="G654" s="115">
        <v>50</v>
      </c>
    </row>
    <row r="655" spans="1:7" s="9" customFormat="1" ht="12" customHeight="1" x14ac:dyDescent="0.2">
      <c r="A655" s="132"/>
      <c r="B655" s="132"/>
      <c r="C655" s="132"/>
      <c r="D655" s="132"/>
      <c r="E655" s="133"/>
      <c r="F655" s="131" t="s">
        <v>617</v>
      </c>
      <c r="G655" s="35">
        <f>SUM(G654)</f>
        <v>50</v>
      </c>
    </row>
    <row r="656" spans="1:7" s="9" customFormat="1" ht="12" customHeight="1" x14ac:dyDescent="0.2">
      <c r="A656" s="37"/>
      <c r="B656" s="37"/>
      <c r="C656" s="37"/>
      <c r="D656" s="37"/>
      <c r="E656" s="38"/>
      <c r="F656" s="92"/>
      <c r="G656" s="93"/>
    </row>
    <row r="657" spans="1:7" s="9" customFormat="1" ht="12" customHeight="1" x14ac:dyDescent="0.2">
      <c r="A657" s="37"/>
      <c r="B657" s="37"/>
      <c r="C657" s="37"/>
      <c r="D657" s="37"/>
      <c r="E657" s="38"/>
      <c r="F657" s="92"/>
      <c r="G657" s="93"/>
    </row>
    <row r="658" spans="1:7" s="9" customFormat="1" ht="12" customHeight="1" x14ac:dyDescent="0.2">
      <c r="A658" s="37"/>
      <c r="B658" s="37"/>
      <c r="C658" s="37"/>
      <c r="D658" s="37"/>
      <c r="E658" s="38"/>
      <c r="F658" s="85" t="s">
        <v>618</v>
      </c>
      <c r="G658" s="35">
        <f>G655+G651+G643+G630+G625+G619+G610+G605+G598</f>
        <v>20308</v>
      </c>
    </row>
    <row r="659" spans="1:7" s="9" customFormat="1" ht="12" customHeight="1" x14ac:dyDescent="0.2">
      <c r="A659" s="37"/>
      <c r="B659" s="37"/>
      <c r="C659" s="37"/>
      <c r="D659" s="37"/>
      <c r="E659" s="38"/>
      <c r="F659" s="92"/>
      <c r="G659" s="93"/>
    </row>
    <row r="660" spans="1:7" s="9" customFormat="1" ht="12" customHeight="1" x14ac:dyDescent="0.2">
      <c r="A660" s="37"/>
      <c r="B660" s="37"/>
      <c r="C660" s="37"/>
      <c r="D660" s="37"/>
      <c r="E660" s="38"/>
      <c r="F660" s="92"/>
      <c r="G660" s="93"/>
    </row>
    <row r="661" spans="1:7" s="9" customFormat="1" ht="12" customHeight="1" x14ac:dyDescent="0.2">
      <c r="A661" s="57"/>
      <c r="B661" s="37"/>
      <c r="C661" s="37"/>
      <c r="D661" s="37"/>
      <c r="E661" s="38"/>
      <c r="F661" s="134" t="s">
        <v>619</v>
      </c>
      <c r="G661" s="135"/>
    </row>
    <row r="662" spans="1:7" s="9" customFormat="1" ht="12" customHeight="1" x14ac:dyDescent="0.2">
      <c r="A662" s="21">
        <v>5311</v>
      </c>
      <c r="B662" s="21">
        <v>5131</v>
      </c>
      <c r="C662" s="21">
        <v>1100</v>
      </c>
      <c r="D662" s="21"/>
      <c r="E662" s="22" t="s">
        <v>620</v>
      </c>
      <c r="F662" s="62" t="s">
        <v>621</v>
      </c>
      <c r="G662" s="63">
        <v>1</v>
      </c>
    </row>
    <row r="663" spans="1:7" s="9" customFormat="1" ht="12" customHeight="1" x14ac:dyDescent="0.2">
      <c r="A663" s="21">
        <v>5311</v>
      </c>
      <c r="B663" s="21">
        <v>5134</v>
      </c>
      <c r="C663" s="21">
        <v>1100</v>
      </c>
      <c r="D663" s="21"/>
      <c r="E663" s="22" t="s">
        <v>620</v>
      </c>
      <c r="F663" s="23" t="s">
        <v>622</v>
      </c>
      <c r="G663" s="24">
        <v>130</v>
      </c>
    </row>
    <row r="664" spans="1:7" s="9" customFormat="1" ht="12" customHeight="1" x14ac:dyDescent="0.2">
      <c r="A664" s="21">
        <v>5311</v>
      </c>
      <c r="B664" s="21">
        <v>5136</v>
      </c>
      <c r="C664" s="21">
        <v>1100</v>
      </c>
      <c r="D664" s="21"/>
      <c r="E664" s="22" t="s">
        <v>620</v>
      </c>
      <c r="F664" s="23" t="s">
        <v>623</v>
      </c>
      <c r="G664" s="24">
        <v>2</v>
      </c>
    </row>
    <row r="665" spans="1:7" s="9" customFormat="1" ht="12" customHeight="1" x14ac:dyDescent="0.2">
      <c r="A665" s="21">
        <v>5311</v>
      </c>
      <c r="B665" s="21">
        <v>5137</v>
      </c>
      <c r="C665" s="21">
        <v>1100</v>
      </c>
      <c r="D665" s="21"/>
      <c r="E665" s="22" t="s">
        <v>620</v>
      </c>
      <c r="F665" s="23" t="s">
        <v>624</v>
      </c>
      <c r="G665" s="24">
        <v>70</v>
      </c>
    </row>
    <row r="666" spans="1:7" s="9" customFormat="1" ht="12" customHeight="1" x14ac:dyDescent="0.2">
      <c r="A666" s="21">
        <v>5311</v>
      </c>
      <c r="B666" s="21">
        <v>5139</v>
      </c>
      <c r="C666" s="21">
        <v>1100</v>
      </c>
      <c r="D666" s="21"/>
      <c r="E666" s="22" t="s">
        <v>620</v>
      </c>
      <c r="F666" s="23" t="s">
        <v>625</v>
      </c>
      <c r="G666" s="24">
        <v>40</v>
      </c>
    </row>
    <row r="667" spans="1:7" s="9" customFormat="1" ht="12" customHeight="1" x14ac:dyDescent="0.2">
      <c r="A667" s="21">
        <v>5311</v>
      </c>
      <c r="B667" s="21">
        <v>5156</v>
      </c>
      <c r="C667" s="21">
        <v>1100</v>
      </c>
      <c r="D667" s="21"/>
      <c r="E667" s="22" t="s">
        <v>620</v>
      </c>
      <c r="F667" s="23" t="s">
        <v>249</v>
      </c>
      <c r="G667" s="24">
        <v>170</v>
      </c>
    </row>
    <row r="668" spans="1:7" s="9" customFormat="1" ht="12" customHeight="1" x14ac:dyDescent="0.2">
      <c r="A668" s="21">
        <v>5311</v>
      </c>
      <c r="B668" s="21">
        <v>5162</v>
      </c>
      <c r="C668" s="21">
        <v>1100</v>
      </c>
      <c r="D668" s="21"/>
      <c r="E668" s="22" t="s">
        <v>620</v>
      </c>
      <c r="F668" s="23" t="s">
        <v>626</v>
      </c>
      <c r="G668" s="24">
        <v>90</v>
      </c>
    </row>
    <row r="669" spans="1:7" s="9" customFormat="1" ht="12" customHeight="1" x14ac:dyDescent="0.2">
      <c r="A669" s="21">
        <v>5311</v>
      </c>
      <c r="B669" s="21">
        <v>5164</v>
      </c>
      <c r="C669" s="21">
        <v>1100</v>
      </c>
      <c r="D669" s="21"/>
      <c r="E669" s="22" t="s">
        <v>620</v>
      </c>
      <c r="F669" s="23" t="s">
        <v>627</v>
      </c>
      <c r="G669" s="24">
        <v>150</v>
      </c>
    </row>
    <row r="670" spans="1:7" s="9" customFormat="1" ht="12" customHeight="1" x14ac:dyDescent="0.2">
      <c r="A670" s="21">
        <v>5311</v>
      </c>
      <c r="B670" s="21">
        <v>5167</v>
      </c>
      <c r="C670" s="21">
        <v>1100</v>
      </c>
      <c r="D670" s="21"/>
      <c r="E670" s="22" t="s">
        <v>620</v>
      </c>
      <c r="F670" s="23" t="s">
        <v>628</v>
      </c>
      <c r="G670" s="24">
        <v>90</v>
      </c>
    </row>
    <row r="671" spans="1:7" s="9" customFormat="1" ht="12" customHeight="1" x14ac:dyDescent="0.2">
      <c r="A671" s="21">
        <v>5311</v>
      </c>
      <c r="B671" s="21">
        <v>5169</v>
      </c>
      <c r="C671" s="21">
        <v>1100</v>
      </c>
      <c r="D671" s="21"/>
      <c r="E671" s="22" t="s">
        <v>620</v>
      </c>
      <c r="F671" s="23" t="s">
        <v>629</v>
      </c>
      <c r="G671" s="24">
        <v>200</v>
      </c>
    </row>
    <row r="672" spans="1:7" s="9" customFormat="1" ht="12" customHeight="1" x14ac:dyDescent="0.2">
      <c r="A672" s="21">
        <v>5311</v>
      </c>
      <c r="B672" s="21">
        <v>6111</v>
      </c>
      <c r="C672" s="21">
        <v>1100</v>
      </c>
      <c r="D672" s="21"/>
      <c r="E672" s="22" t="s">
        <v>620</v>
      </c>
      <c r="F672" s="23" t="s">
        <v>630</v>
      </c>
      <c r="G672" s="24">
        <v>100</v>
      </c>
    </row>
    <row r="673" spans="1:7" s="9" customFormat="1" ht="12" customHeight="1" x14ac:dyDescent="0.2">
      <c r="A673" s="21">
        <v>5311</v>
      </c>
      <c r="B673" s="21">
        <v>6125</v>
      </c>
      <c r="C673" s="21">
        <v>1100</v>
      </c>
      <c r="D673" s="21"/>
      <c r="E673" s="22" t="s">
        <v>620</v>
      </c>
      <c r="F673" s="23" t="s">
        <v>631</v>
      </c>
      <c r="G673" s="24">
        <v>300</v>
      </c>
    </row>
    <row r="674" spans="1:7" s="9" customFormat="1" ht="12" customHeight="1" x14ac:dyDescent="0.2">
      <c r="A674" s="21">
        <v>5311</v>
      </c>
      <c r="B674" s="21">
        <v>5171</v>
      </c>
      <c r="C674" s="21">
        <v>1100</v>
      </c>
      <c r="D674" s="21"/>
      <c r="E674" s="22" t="s">
        <v>620</v>
      </c>
      <c r="F674" s="23" t="s">
        <v>632</v>
      </c>
      <c r="G674" s="24">
        <v>80</v>
      </c>
    </row>
    <row r="675" spans="1:7" s="45" customFormat="1" ht="12" customHeight="1" x14ac:dyDescent="0.2">
      <c r="A675" s="21">
        <v>5311</v>
      </c>
      <c r="B675" s="21">
        <v>5361</v>
      </c>
      <c r="C675" s="21">
        <v>1100</v>
      </c>
      <c r="D675" s="21"/>
      <c r="E675" s="22" t="s">
        <v>620</v>
      </c>
      <c r="F675" s="23" t="s">
        <v>633</v>
      </c>
      <c r="G675" s="24">
        <v>12</v>
      </c>
    </row>
    <row r="676" spans="1:7" s="61" customFormat="1" ht="12" customHeight="1" x14ac:dyDescent="0.2">
      <c r="A676" s="21">
        <v>5311</v>
      </c>
      <c r="B676" s="21">
        <v>6123</v>
      </c>
      <c r="C676" s="21">
        <v>1100</v>
      </c>
      <c r="D676" s="21"/>
      <c r="E676" s="22" t="s">
        <v>343</v>
      </c>
      <c r="F676" s="23" t="s">
        <v>634</v>
      </c>
      <c r="G676" s="24">
        <v>410</v>
      </c>
    </row>
    <row r="677" spans="1:7" s="45" customFormat="1" ht="12" customHeight="1" x14ac:dyDescent="0.2">
      <c r="A677" s="37"/>
      <c r="B677" s="37"/>
      <c r="C677" s="37"/>
      <c r="D677" s="37"/>
      <c r="E677" s="38"/>
      <c r="F677" s="49" t="s">
        <v>635</v>
      </c>
      <c r="G677" s="35">
        <f>SUM(G662:G676)</f>
        <v>1845</v>
      </c>
    </row>
    <row r="678" spans="1:7" s="45" customFormat="1" ht="12" customHeight="1" x14ac:dyDescent="0.2">
      <c r="A678" s="37"/>
      <c r="B678" s="37"/>
      <c r="C678" s="37"/>
      <c r="D678" s="37"/>
      <c r="E678" s="38"/>
      <c r="F678" s="54"/>
      <c r="G678" s="55"/>
    </row>
    <row r="679" spans="1:7" s="45" customFormat="1" ht="12" customHeight="1" x14ac:dyDescent="0.2">
      <c r="A679" s="37"/>
      <c r="B679" s="37"/>
      <c r="C679" s="37"/>
      <c r="D679" s="37"/>
      <c r="E679" s="38"/>
      <c r="F679" s="54"/>
      <c r="G679" s="55"/>
    </row>
    <row r="680" spans="1:7" s="45" customFormat="1" ht="12" customHeight="1" x14ac:dyDescent="0.2">
      <c r="A680" s="37"/>
      <c r="B680" s="37"/>
      <c r="C680" s="37"/>
      <c r="D680" s="37"/>
      <c r="E680" s="38"/>
      <c r="F680" s="54"/>
      <c r="G680" s="55"/>
    </row>
    <row r="681" spans="1:7" s="45" customFormat="1" ht="12" customHeight="1" x14ac:dyDescent="0.2">
      <c r="A681" s="37"/>
      <c r="B681" s="37"/>
      <c r="C681" s="37"/>
      <c r="D681" s="37"/>
      <c r="E681" s="38"/>
      <c r="F681" s="54"/>
      <c r="G681" s="55"/>
    </row>
    <row r="682" spans="1:7" s="45" customFormat="1" ht="12" customHeight="1" x14ac:dyDescent="0.2">
      <c r="A682" s="37"/>
      <c r="B682" s="37"/>
      <c r="C682" s="37"/>
      <c r="D682" s="37"/>
      <c r="E682" s="38"/>
      <c r="F682" s="54" t="s">
        <v>636</v>
      </c>
      <c r="G682" s="55"/>
    </row>
    <row r="683" spans="1:7" s="9" customFormat="1" ht="12" customHeight="1" x14ac:dyDescent="0.2">
      <c r="A683" s="21">
        <v>6171</v>
      </c>
      <c r="B683" s="21">
        <v>5175</v>
      </c>
      <c r="C683" s="21">
        <v>700</v>
      </c>
      <c r="D683" s="21"/>
      <c r="E683" s="136" t="s">
        <v>637</v>
      </c>
      <c r="F683" s="23" t="s">
        <v>638</v>
      </c>
      <c r="G683" s="24">
        <v>30</v>
      </c>
    </row>
    <row r="684" spans="1:7" s="45" customFormat="1" ht="12" customHeight="1" x14ac:dyDescent="0.2">
      <c r="A684" s="37"/>
      <c r="B684" s="37"/>
      <c r="C684" s="37"/>
      <c r="D684" s="37"/>
      <c r="E684" s="38"/>
      <c r="F684" s="49" t="s">
        <v>639</v>
      </c>
      <c r="G684" s="35">
        <f>SUM(G683)</f>
        <v>30</v>
      </c>
    </row>
    <row r="685" spans="1:7" s="45" customFormat="1" ht="12" customHeight="1" x14ac:dyDescent="0.2">
      <c r="A685" s="37"/>
      <c r="B685" s="37"/>
      <c r="C685" s="37"/>
      <c r="D685" s="37"/>
      <c r="E685" s="38"/>
      <c r="F685" s="54"/>
      <c r="G685" s="55"/>
    </row>
    <row r="686" spans="1:7" s="45" customFormat="1" ht="12" customHeight="1" x14ac:dyDescent="0.2">
      <c r="A686" s="37"/>
      <c r="B686" s="37"/>
      <c r="C686" s="37"/>
      <c r="D686" s="37"/>
      <c r="E686" s="38"/>
      <c r="F686" s="54"/>
      <c r="G686" s="55"/>
    </row>
    <row r="687" spans="1:7" s="9" customFormat="1" ht="12" customHeight="1" x14ac:dyDescent="0.2">
      <c r="A687" s="37"/>
      <c r="B687" s="37"/>
      <c r="C687" s="37"/>
      <c r="D687" s="37"/>
      <c r="E687" s="38"/>
      <c r="F687" s="92"/>
      <c r="G687" s="93"/>
    </row>
    <row r="688" spans="1:7" s="9" customFormat="1" ht="12" customHeight="1" x14ac:dyDescent="0.2">
      <c r="A688" s="53"/>
      <c r="B688" s="37"/>
      <c r="C688" s="37"/>
      <c r="D688" s="37"/>
      <c r="E688" s="38"/>
      <c r="F688" s="106" t="s">
        <v>640</v>
      </c>
      <c r="G688" s="104">
        <f>+G677+G658+G462+G449+G444+G382+G340+G227+G155+G590+G684</f>
        <v>281674</v>
      </c>
    </row>
    <row r="689" spans="1:7" s="9" customFormat="1" ht="12" customHeight="1" x14ac:dyDescent="0.2">
      <c r="A689" s="37"/>
      <c r="B689" s="37"/>
      <c r="C689" s="37"/>
      <c r="D689" s="37"/>
      <c r="E689" s="38"/>
      <c r="F689" s="137"/>
      <c r="G689" s="51"/>
    </row>
    <row r="690" spans="1:7" s="127" customFormat="1" ht="12" customHeight="1" x14ac:dyDescent="0.2">
      <c r="A690" s="37"/>
      <c r="B690" s="37"/>
      <c r="C690" s="37"/>
      <c r="D690" s="37"/>
      <c r="E690" s="38"/>
      <c r="F690" s="50"/>
      <c r="G690" s="51"/>
    </row>
    <row r="691" spans="1:7" s="127" customFormat="1" ht="12" customHeight="1" x14ac:dyDescent="0.2">
      <c r="A691" s="37"/>
      <c r="B691" s="37"/>
      <c r="C691" s="37"/>
      <c r="D691" s="37"/>
      <c r="E691" s="38"/>
      <c r="F691" s="15" t="s">
        <v>641</v>
      </c>
      <c r="G691" s="56"/>
    </row>
    <row r="692" spans="1:7" s="138" customFormat="1" ht="12" customHeight="1" x14ac:dyDescent="0.2">
      <c r="A692" s="57"/>
      <c r="B692" s="37"/>
      <c r="C692" s="37"/>
      <c r="D692" s="37"/>
      <c r="E692" s="38"/>
      <c r="F692" s="86" t="s">
        <v>642</v>
      </c>
      <c r="G692" s="56"/>
    </row>
    <row r="693" spans="1:7" s="138" customFormat="1" ht="12" customHeight="1" x14ac:dyDescent="0.2">
      <c r="A693" s="21"/>
      <c r="B693" s="21">
        <v>8115</v>
      </c>
      <c r="C693" s="21">
        <v>10</v>
      </c>
      <c r="D693" s="21"/>
      <c r="E693" s="22"/>
      <c r="F693" s="23" t="s">
        <v>643</v>
      </c>
      <c r="G693" s="24">
        <v>111</v>
      </c>
    </row>
    <row r="694" spans="1:7" s="138" customFormat="1" ht="12" customHeight="1" x14ac:dyDescent="0.2">
      <c r="A694" s="21"/>
      <c r="B694" s="21">
        <v>8115</v>
      </c>
      <c r="C694" s="21"/>
      <c r="D694" s="21"/>
      <c r="E694" s="22"/>
      <c r="F694" s="23" t="s">
        <v>644</v>
      </c>
      <c r="G694" s="24">
        <v>909</v>
      </c>
    </row>
    <row r="695" spans="1:7" s="138" customFormat="1" ht="12" customHeight="1" x14ac:dyDescent="0.2">
      <c r="A695" s="21"/>
      <c r="B695" s="21"/>
      <c r="C695" s="21"/>
      <c r="D695" s="21"/>
      <c r="E695" s="22"/>
      <c r="F695" s="23" t="s">
        <v>645</v>
      </c>
      <c r="G695" s="24">
        <v>573</v>
      </c>
    </row>
    <row r="696" spans="1:7" s="138" customFormat="1" ht="12" customHeight="1" x14ac:dyDescent="0.2">
      <c r="A696" s="21"/>
      <c r="B696" s="21">
        <v>8115</v>
      </c>
      <c r="C696" s="21"/>
      <c r="D696" s="21"/>
      <c r="E696" s="22"/>
      <c r="F696" s="23" t="s">
        <v>646</v>
      </c>
      <c r="G696" s="24">
        <v>1345</v>
      </c>
    </row>
    <row r="697" spans="1:7" s="138" customFormat="1" ht="12" customHeight="1" x14ac:dyDescent="0.2">
      <c r="A697" s="21"/>
      <c r="B697" s="21">
        <v>8115</v>
      </c>
      <c r="C697" s="21">
        <v>210</v>
      </c>
      <c r="D697" s="21"/>
      <c r="E697" s="22"/>
      <c r="F697" s="23" t="s">
        <v>647</v>
      </c>
      <c r="G697" s="24">
        <f>147-G693</f>
        <v>36</v>
      </c>
    </row>
    <row r="698" spans="1:7" s="138" customFormat="1" ht="12" customHeight="1" x14ac:dyDescent="0.2">
      <c r="A698" s="21"/>
      <c r="B698" s="21">
        <v>8115</v>
      </c>
      <c r="C698" s="21"/>
      <c r="D698" s="21"/>
      <c r="E698" s="22"/>
      <c r="F698" s="23" t="s">
        <v>648</v>
      </c>
      <c r="G698" s="24">
        <v>56576</v>
      </c>
    </row>
    <row r="699" spans="1:7" s="138" customFormat="1" ht="12" customHeight="1" x14ac:dyDescent="0.2">
      <c r="A699" s="37"/>
      <c r="B699" s="37"/>
      <c r="C699" s="37"/>
      <c r="D699" s="37"/>
      <c r="E699" s="38"/>
      <c r="F699" s="49" t="s">
        <v>649</v>
      </c>
      <c r="G699" s="35">
        <f>SUM(G693:G698)</f>
        <v>59550</v>
      </c>
    </row>
    <row r="700" spans="1:7" s="138" customFormat="1" ht="12" customHeight="1" x14ac:dyDescent="0.2">
      <c r="A700" s="37"/>
      <c r="B700" s="37"/>
      <c r="C700" s="37"/>
      <c r="D700" s="37"/>
      <c r="E700" s="38"/>
      <c r="F700" s="50"/>
      <c r="G700" s="51"/>
    </row>
    <row r="701" spans="1:7" s="138" customFormat="1" ht="12" customHeight="1" x14ac:dyDescent="0.2">
      <c r="A701" s="57"/>
      <c r="B701" s="37"/>
      <c r="C701" s="37"/>
      <c r="D701" s="37"/>
      <c r="E701" s="38"/>
      <c r="F701" s="86" t="s">
        <v>650</v>
      </c>
      <c r="G701" s="56"/>
    </row>
    <row r="702" spans="1:7" s="58" customFormat="1" ht="12" x14ac:dyDescent="0.2">
      <c r="A702" s="21"/>
      <c r="B702" s="21">
        <v>8124</v>
      </c>
      <c r="C702" s="21">
        <v>603</v>
      </c>
      <c r="D702" s="94"/>
      <c r="E702" s="139" t="s">
        <v>651</v>
      </c>
      <c r="F702" s="23" t="s">
        <v>652</v>
      </c>
      <c r="G702" s="24">
        <v>392</v>
      </c>
    </row>
    <row r="703" spans="1:7" s="138" customFormat="1" ht="12" customHeight="1" x14ac:dyDescent="0.2">
      <c r="A703" s="37"/>
      <c r="B703" s="37"/>
      <c r="C703" s="37"/>
      <c r="D703" s="37"/>
      <c r="E703" s="38"/>
      <c r="F703" s="49" t="s">
        <v>653</v>
      </c>
      <c r="G703" s="35">
        <f>SUM(G702)</f>
        <v>392</v>
      </c>
    </row>
    <row r="704" spans="1:7" s="138" customFormat="1" ht="12" customHeight="1" x14ac:dyDescent="0.2">
      <c r="A704" s="37"/>
      <c r="B704" s="37"/>
      <c r="C704" s="37"/>
      <c r="D704" s="37"/>
      <c r="E704" s="38"/>
      <c r="F704" s="50"/>
      <c r="G704" s="51"/>
    </row>
    <row r="705" spans="1:7" s="9" customFormat="1" ht="12" customHeight="1" x14ac:dyDescent="0.2">
      <c r="A705" s="53"/>
      <c r="B705" s="37"/>
      <c r="C705" s="37"/>
      <c r="D705" s="37"/>
      <c r="E705" s="38"/>
      <c r="F705" s="106" t="s">
        <v>654</v>
      </c>
      <c r="G705" s="104">
        <f>G699-G703</f>
        <v>59158</v>
      </c>
    </row>
    <row r="706" spans="1:7" s="138" customFormat="1" ht="12" customHeight="1" x14ac:dyDescent="0.2">
      <c r="A706" s="37"/>
      <c r="B706" s="37"/>
      <c r="C706" s="37"/>
      <c r="D706" s="37"/>
      <c r="E706" s="38"/>
      <c r="F706" s="50"/>
      <c r="G706" s="51"/>
    </row>
    <row r="707" spans="1:7" s="138" customFormat="1" ht="12" customHeight="1" x14ac:dyDescent="0.2">
      <c r="A707" s="37"/>
      <c r="B707" s="37"/>
      <c r="C707" s="37"/>
      <c r="D707" s="37"/>
      <c r="E707" s="38"/>
      <c r="F707" s="50"/>
      <c r="G707" s="51"/>
    </row>
    <row r="708" spans="1:7" s="9" customFormat="1" ht="12" customHeight="1" x14ac:dyDescent="0.2">
      <c r="A708" s="37"/>
      <c r="B708" s="37"/>
      <c r="C708" s="37"/>
      <c r="D708" s="37"/>
      <c r="E708" s="38"/>
      <c r="F708" s="137"/>
      <c r="G708" s="140"/>
    </row>
    <row r="709" spans="1:7" s="9" customFormat="1" ht="12" customHeight="1" x14ac:dyDescent="0.2">
      <c r="A709" s="37"/>
      <c r="B709" s="37"/>
      <c r="C709" s="37"/>
      <c r="D709" s="37"/>
      <c r="E709" s="141"/>
      <c r="F709" s="137"/>
      <c r="G709" s="140"/>
    </row>
    <row r="710" spans="1:7" s="9" customFormat="1" ht="12" customHeight="1" x14ac:dyDescent="0.2">
      <c r="A710" s="57" t="s">
        <v>655</v>
      </c>
      <c r="B710" s="37"/>
      <c r="C710" s="37"/>
      <c r="D710" s="37"/>
      <c r="E710" s="38"/>
      <c r="F710" s="23" t="s">
        <v>656</v>
      </c>
      <c r="G710" s="142">
        <v>111</v>
      </c>
    </row>
    <row r="711" spans="1:7" s="9" customFormat="1" ht="12" customHeight="1" x14ac:dyDescent="0.2">
      <c r="A711" s="37"/>
      <c r="B711" s="37"/>
      <c r="C711" s="37"/>
      <c r="D711" s="37"/>
      <c r="E711" s="38"/>
      <c r="F711" s="23" t="s">
        <v>657</v>
      </c>
      <c r="G711" s="142">
        <v>4501</v>
      </c>
    </row>
    <row r="712" spans="1:7" s="9" customFormat="1" ht="12" customHeight="1" x14ac:dyDescent="0.2">
      <c r="A712" s="37"/>
      <c r="B712" s="37"/>
      <c r="C712" s="37"/>
      <c r="D712" s="37"/>
      <c r="E712" s="38"/>
      <c r="F712" s="23" t="s">
        <v>658</v>
      </c>
      <c r="G712" s="142">
        <v>2</v>
      </c>
    </row>
    <row r="713" spans="1:7" s="9" customFormat="1" ht="12" customHeight="1" x14ac:dyDescent="0.2">
      <c r="A713" s="37"/>
      <c r="B713" s="37"/>
      <c r="C713" s="37"/>
      <c r="D713" s="37"/>
      <c r="E713" s="38"/>
      <c r="F713" s="34" t="s">
        <v>659</v>
      </c>
      <c r="G713" s="143">
        <f>SUM(G710:G712)</f>
        <v>4614</v>
      </c>
    </row>
    <row r="714" spans="1:7" s="9" customFormat="1" ht="12" customHeight="1" x14ac:dyDescent="0.2">
      <c r="A714" s="37"/>
      <c r="B714" s="37"/>
      <c r="C714" s="37"/>
      <c r="D714" s="37"/>
      <c r="E714" s="38"/>
      <c r="F714" s="144"/>
      <c r="G714" s="145"/>
    </row>
    <row r="715" spans="1:7" s="9" customFormat="1" ht="12" customHeight="1" x14ac:dyDescent="0.2">
      <c r="A715" s="37"/>
      <c r="B715" s="37"/>
      <c r="C715" s="37"/>
      <c r="D715" s="37"/>
      <c r="E715" s="38"/>
      <c r="F715" s="23" t="s">
        <v>660</v>
      </c>
      <c r="G715" s="142">
        <f>61+25+15</f>
        <v>101</v>
      </c>
    </row>
    <row r="716" spans="1:7" s="9" customFormat="1" ht="12" customHeight="1" x14ac:dyDescent="0.2">
      <c r="A716" s="37"/>
      <c r="B716" s="37"/>
      <c r="C716" s="37"/>
      <c r="D716" s="37"/>
      <c r="E716" s="38"/>
      <c r="F716" s="23" t="s">
        <v>661</v>
      </c>
      <c r="G716" s="142">
        <f>650+1800</f>
        <v>2450</v>
      </c>
    </row>
    <row r="717" spans="1:7" s="9" customFormat="1" ht="12" customHeight="1" x14ac:dyDescent="0.2">
      <c r="A717" s="37"/>
      <c r="B717" s="37"/>
      <c r="C717" s="37"/>
      <c r="D717" s="37"/>
      <c r="E717" s="38"/>
      <c r="F717" s="23" t="s">
        <v>662</v>
      </c>
      <c r="G717" s="142">
        <v>50</v>
      </c>
    </row>
    <row r="718" spans="1:7" s="9" customFormat="1" ht="12" customHeight="1" x14ac:dyDescent="0.2">
      <c r="A718" s="37"/>
      <c r="B718" s="37"/>
      <c r="C718" s="37"/>
      <c r="D718" s="37"/>
      <c r="E718" s="38"/>
      <c r="F718" s="23" t="s">
        <v>663</v>
      </c>
      <c r="G718" s="142">
        <v>1900</v>
      </c>
    </row>
    <row r="719" spans="1:7" s="9" customFormat="1" ht="12" customHeight="1" x14ac:dyDescent="0.2">
      <c r="A719" s="37"/>
      <c r="B719" s="37"/>
      <c r="C719" s="37"/>
      <c r="D719" s="37"/>
      <c r="E719" s="38"/>
      <c r="F719" s="23" t="s">
        <v>664</v>
      </c>
      <c r="G719" s="142">
        <v>113</v>
      </c>
    </row>
    <row r="720" spans="1:7" s="9" customFormat="1" ht="12" customHeight="1" x14ac:dyDescent="0.2">
      <c r="A720" s="37"/>
      <c r="B720" s="37"/>
      <c r="C720" s="37"/>
      <c r="D720" s="37"/>
      <c r="E720" s="38"/>
      <c r="F720" s="34" t="s">
        <v>665</v>
      </c>
      <c r="G720" s="143">
        <f>SUM(G715:G719)</f>
        <v>4614</v>
      </c>
    </row>
    <row r="721" spans="1:7" s="9" customFormat="1" ht="12" customHeight="1" x14ac:dyDescent="0.2">
      <c r="A721" s="37"/>
      <c r="B721" s="37"/>
      <c r="C721" s="37"/>
      <c r="D721" s="37"/>
      <c r="E721" s="38"/>
      <c r="F721" s="39"/>
      <c r="G721" s="146"/>
    </row>
    <row r="722" spans="1:7" s="9" customFormat="1" ht="12" customHeight="1" x14ac:dyDescent="0.2">
      <c r="A722" s="37"/>
      <c r="B722" s="37"/>
      <c r="C722" s="37"/>
      <c r="D722" s="37"/>
      <c r="E722" s="38"/>
      <c r="F722" s="50"/>
      <c r="G722" s="137"/>
    </row>
    <row r="723" spans="1:7" s="9" customFormat="1" ht="12" customHeight="1" x14ac:dyDescent="0.2">
      <c r="A723" s="70"/>
      <c r="B723" s="70"/>
      <c r="C723" s="70"/>
      <c r="D723" s="70"/>
      <c r="E723" s="38"/>
      <c r="F723" s="74"/>
      <c r="G723" s="147"/>
    </row>
    <row r="724" spans="1:7" s="9" customFormat="1" ht="12" customHeight="1" x14ac:dyDescent="0.2">
      <c r="A724" s="57" t="s">
        <v>666</v>
      </c>
      <c r="B724" s="37"/>
      <c r="C724" s="37"/>
      <c r="D724" s="37"/>
      <c r="E724" s="38"/>
      <c r="F724" s="23" t="s">
        <v>656</v>
      </c>
      <c r="G724" s="142">
        <v>36</v>
      </c>
    </row>
    <row r="725" spans="1:7" s="9" customFormat="1" ht="12" customHeight="1" x14ac:dyDescent="0.2">
      <c r="A725" s="37"/>
      <c r="B725" s="37"/>
      <c r="C725" s="37"/>
      <c r="D725" s="37"/>
      <c r="E725" s="38"/>
      <c r="F725" s="23" t="s">
        <v>667</v>
      </c>
      <c r="G725" s="142">
        <v>500</v>
      </c>
    </row>
    <row r="726" spans="1:7" s="9" customFormat="1" ht="12" customHeight="1" x14ac:dyDescent="0.2">
      <c r="A726" s="37"/>
      <c r="B726" s="37"/>
      <c r="C726" s="37"/>
      <c r="D726" s="37"/>
      <c r="E726" s="38"/>
      <c r="F726" s="23" t="s">
        <v>658</v>
      </c>
      <c r="G726" s="142">
        <v>2</v>
      </c>
    </row>
    <row r="727" spans="1:7" s="9" customFormat="1" ht="12" customHeight="1" x14ac:dyDescent="0.2">
      <c r="A727" s="37"/>
      <c r="B727" s="37"/>
      <c r="C727" s="37"/>
      <c r="D727" s="37"/>
      <c r="E727" s="38"/>
      <c r="F727" s="34" t="s">
        <v>659</v>
      </c>
      <c r="G727" s="143">
        <f>SUM(G724:G726)</f>
        <v>538</v>
      </c>
    </row>
    <row r="728" spans="1:7" s="9" customFormat="1" ht="12" customHeight="1" x14ac:dyDescent="0.2">
      <c r="A728" s="37"/>
      <c r="B728" s="37"/>
      <c r="C728" s="37"/>
      <c r="D728" s="37"/>
      <c r="E728" s="38"/>
      <c r="F728" s="23"/>
      <c r="G728" s="142"/>
    </row>
    <row r="729" spans="1:7" s="9" customFormat="1" ht="12" customHeight="1" x14ac:dyDescent="0.2">
      <c r="A729" s="37"/>
      <c r="B729" s="37"/>
      <c r="C729" s="37"/>
      <c r="D729" s="37"/>
      <c r="E729" s="38"/>
      <c r="F729" s="23" t="s">
        <v>668</v>
      </c>
      <c r="G729" s="142">
        <v>2</v>
      </c>
    </row>
    <row r="730" spans="1:7" s="9" customFormat="1" ht="12" customHeight="1" x14ac:dyDescent="0.2">
      <c r="A730" s="37"/>
      <c r="B730" s="37"/>
      <c r="C730" s="37"/>
      <c r="D730" s="37"/>
      <c r="E730" s="38"/>
      <c r="F730" s="23" t="s">
        <v>669</v>
      </c>
      <c r="G730" s="142">
        <v>536</v>
      </c>
    </row>
    <row r="731" spans="1:7" s="9" customFormat="1" ht="12" customHeight="1" x14ac:dyDescent="0.2">
      <c r="A731" s="37"/>
      <c r="B731" s="37"/>
      <c r="C731" s="37"/>
      <c r="D731" s="37"/>
      <c r="E731" s="38"/>
      <c r="F731" s="34" t="s">
        <v>665</v>
      </c>
      <c r="G731" s="143">
        <f>SUM(G729:G730)</f>
        <v>538</v>
      </c>
    </row>
    <row r="732" spans="1:7" s="9" customFormat="1" ht="12" customHeight="1" x14ac:dyDescent="0.2">
      <c r="A732" s="37"/>
      <c r="B732" s="37"/>
      <c r="C732" s="37"/>
      <c r="D732" s="37"/>
      <c r="E732" s="38"/>
      <c r="F732" s="137"/>
      <c r="G732" s="140"/>
    </row>
    <row r="733" spans="1:7" s="9" customFormat="1" ht="12" customHeight="1" x14ac:dyDescent="0.2">
      <c r="A733" s="37"/>
      <c r="B733" s="37"/>
      <c r="C733" s="37"/>
      <c r="D733" s="37"/>
      <c r="E733" s="38"/>
      <c r="F733" s="137"/>
      <c r="G733" s="140"/>
    </row>
    <row r="734" spans="1:7" s="9" customFormat="1" ht="12" customHeight="1" x14ac:dyDescent="0.2">
      <c r="A734" s="37"/>
      <c r="B734" s="37"/>
      <c r="C734" s="37"/>
      <c r="D734" s="37"/>
      <c r="E734" s="38"/>
      <c r="F734" s="137"/>
      <c r="G734" s="140"/>
    </row>
    <row r="735" spans="1:7" s="9" customFormat="1" ht="12" customHeight="1" x14ac:dyDescent="0.2">
      <c r="A735" s="37"/>
      <c r="B735" s="37"/>
      <c r="C735" s="37"/>
      <c r="D735" s="37"/>
      <c r="E735" s="141"/>
      <c r="F735" s="137"/>
      <c r="G735" s="140"/>
    </row>
    <row r="736" spans="1:7" s="9" customFormat="1" ht="12" customHeight="1" x14ac:dyDescent="0.2">
      <c r="A736" s="57" t="s">
        <v>670</v>
      </c>
      <c r="B736" s="37"/>
      <c r="C736" s="37"/>
      <c r="D736" s="37"/>
      <c r="E736" s="38"/>
      <c r="F736" s="148" t="s">
        <v>671</v>
      </c>
      <c r="G736" s="149">
        <v>7013</v>
      </c>
    </row>
    <row r="737" spans="1:7" s="9" customFormat="1" ht="12" customHeight="1" x14ac:dyDescent="0.2">
      <c r="A737" s="37"/>
      <c r="B737" s="37"/>
      <c r="C737" s="37"/>
      <c r="D737" s="37"/>
      <c r="E737" s="38"/>
      <c r="F737" s="148" t="s">
        <v>672</v>
      </c>
      <c r="G737" s="149">
        <v>230</v>
      </c>
    </row>
    <row r="738" spans="1:7" s="9" customFormat="1" ht="12" customHeight="1" x14ac:dyDescent="0.2">
      <c r="A738" s="37"/>
      <c r="B738" s="37"/>
      <c r="C738" s="37"/>
      <c r="D738" s="37"/>
      <c r="E738" s="38"/>
      <c r="F738" s="148" t="s">
        <v>673</v>
      </c>
      <c r="G738" s="149">
        <v>2700</v>
      </c>
    </row>
    <row r="739" spans="1:7" s="9" customFormat="1" ht="12" customHeight="1" x14ac:dyDescent="0.2">
      <c r="A739" s="37"/>
      <c r="B739" s="37"/>
      <c r="C739" s="37"/>
      <c r="D739" s="37"/>
      <c r="E739" s="38"/>
      <c r="F739" s="148" t="s">
        <v>674</v>
      </c>
      <c r="G739" s="149">
        <v>120</v>
      </c>
    </row>
    <row r="740" spans="1:7" s="9" customFormat="1" ht="12" customHeight="1" x14ac:dyDescent="0.2">
      <c r="A740" s="37"/>
      <c r="B740" s="37"/>
      <c r="C740" s="37"/>
      <c r="D740" s="37"/>
      <c r="E740" s="38"/>
      <c r="F740" s="148" t="s">
        <v>675</v>
      </c>
      <c r="G740" s="149">
        <v>50</v>
      </c>
    </row>
    <row r="741" spans="1:7" s="9" customFormat="1" ht="12" customHeight="1" x14ac:dyDescent="0.2">
      <c r="A741" s="37"/>
      <c r="B741" s="37"/>
      <c r="C741" s="37"/>
      <c r="D741" s="37"/>
      <c r="E741" s="38"/>
      <c r="F741" s="148" t="s">
        <v>676</v>
      </c>
      <c r="G741" s="149">
        <v>380</v>
      </c>
    </row>
    <row r="742" spans="1:7" s="9" customFormat="1" ht="12" customHeight="1" x14ac:dyDescent="0.2">
      <c r="A742" s="37"/>
      <c r="B742" s="37"/>
      <c r="C742" s="37"/>
      <c r="D742" s="37"/>
      <c r="E742" s="38"/>
      <c r="F742" s="148" t="s">
        <v>104</v>
      </c>
      <c r="G742" s="149">
        <v>5</v>
      </c>
    </row>
    <row r="743" spans="1:7" s="9" customFormat="1" ht="12" customHeight="1" x14ac:dyDescent="0.2">
      <c r="A743" s="37"/>
      <c r="B743" s="37"/>
      <c r="C743" s="37"/>
      <c r="D743" s="37"/>
      <c r="E743" s="38"/>
      <c r="F743" s="148" t="s">
        <v>677</v>
      </c>
      <c r="G743" s="149">
        <v>480</v>
      </c>
    </row>
    <row r="744" spans="1:7" s="9" customFormat="1" ht="12" customHeight="1" x14ac:dyDescent="0.2">
      <c r="A744" s="37"/>
      <c r="B744" s="37"/>
      <c r="C744" s="37"/>
      <c r="D744" s="37"/>
      <c r="E744" s="38"/>
      <c r="F744" s="148" t="s">
        <v>678</v>
      </c>
      <c r="G744" s="149">
        <v>1300</v>
      </c>
    </row>
    <row r="745" spans="1:7" s="9" customFormat="1" ht="12" customHeight="1" x14ac:dyDescent="0.2">
      <c r="A745" s="37"/>
      <c r="B745" s="37"/>
      <c r="C745" s="37"/>
      <c r="D745" s="37"/>
      <c r="E745" s="38"/>
      <c r="F745" s="148" t="s">
        <v>679</v>
      </c>
      <c r="G745" s="149">
        <v>15</v>
      </c>
    </row>
    <row r="746" spans="1:7" s="9" customFormat="1" ht="12" customHeight="1" x14ac:dyDescent="0.2">
      <c r="A746" s="37"/>
      <c r="B746" s="37"/>
      <c r="C746" s="37"/>
      <c r="D746" s="37"/>
      <c r="E746" s="38"/>
      <c r="F746" s="148" t="s">
        <v>680</v>
      </c>
      <c r="G746" s="149">
        <v>500</v>
      </c>
    </row>
    <row r="747" spans="1:7" s="9" customFormat="1" ht="12" customHeight="1" x14ac:dyDescent="0.2">
      <c r="A747" s="37"/>
      <c r="B747" s="37"/>
      <c r="C747" s="37"/>
      <c r="D747" s="37"/>
      <c r="E747" s="38"/>
      <c r="F747" s="106" t="s">
        <v>681</v>
      </c>
      <c r="G747" s="150">
        <f>SUM(G736:G746)</f>
        <v>12793</v>
      </c>
    </row>
    <row r="748" spans="1:7" s="9" customFormat="1" ht="12" customHeight="1" x14ac:dyDescent="0.2">
      <c r="A748" s="37"/>
      <c r="B748" s="37"/>
      <c r="C748" s="37"/>
      <c r="D748" s="37"/>
      <c r="E748" s="38"/>
      <c r="F748" s="144"/>
      <c r="G748" s="151"/>
    </row>
    <row r="749" spans="1:7" s="9" customFormat="1" ht="12" customHeight="1" x14ac:dyDescent="0.2">
      <c r="A749" s="37"/>
      <c r="B749" s="37"/>
      <c r="C749" s="37"/>
      <c r="D749" s="37"/>
      <c r="E749" s="38"/>
      <c r="F749" s="148" t="s">
        <v>682</v>
      </c>
      <c r="G749" s="149">
        <v>200</v>
      </c>
    </row>
    <row r="750" spans="1:7" s="9" customFormat="1" ht="12" customHeight="1" x14ac:dyDescent="0.2">
      <c r="A750" s="37"/>
      <c r="B750" s="37"/>
      <c r="C750" s="37"/>
      <c r="D750" s="37"/>
      <c r="E750" s="38"/>
      <c r="F750" s="148" t="s">
        <v>683</v>
      </c>
      <c r="G750" s="149">
        <v>100</v>
      </c>
    </row>
    <row r="751" spans="1:7" s="9" customFormat="1" ht="12" customHeight="1" x14ac:dyDescent="0.2">
      <c r="A751" s="37"/>
      <c r="B751" s="37"/>
      <c r="C751" s="37"/>
      <c r="D751" s="37"/>
      <c r="E751" s="38"/>
      <c r="F751" s="148" t="s">
        <v>684</v>
      </c>
      <c r="G751" s="149">
        <v>60</v>
      </c>
    </row>
    <row r="752" spans="1:7" s="9" customFormat="1" ht="12" customHeight="1" x14ac:dyDescent="0.2">
      <c r="A752" s="37"/>
      <c r="B752" s="37"/>
      <c r="C752" s="37"/>
      <c r="D752" s="37"/>
      <c r="E752" s="38"/>
      <c r="F752" s="148" t="s">
        <v>685</v>
      </c>
      <c r="G752" s="149">
        <v>40</v>
      </c>
    </row>
    <row r="753" spans="1:8" s="9" customFormat="1" ht="12" customHeight="1" x14ac:dyDescent="0.2">
      <c r="A753" s="37"/>
      <c r="B753" s="37"/>
      <c r="C753" s="37"/>
      <c r="D753" s="37"/>
      <c r="E753" s="38"/>
      <c r="F753" s="148" t="s">
        <v>686</v>
      </c>
      <c r="G753" s="149">
        <v>370</v>
      </c>
    </row>
    <row r="754" spans="1:8" s="9" customFormat="1" ht="12" customHeight="1" x14ac:dyDescent="0.2">
      <c r="A754" s="37"/>
      <c r="B754" s="37"/>
      <c r="C754" s="37"/>
      <c r="D754" s="37"/>
      <c r="E754" s="38"/>
      <c r="F754" s="148" t="s">
        <v>629</v>
      </c>
      <c r="G754" s="149">
        <v>280</v>
      </c>
    </row>
    <row r="755" spans="1:8" s="9" customFormat="1" ht="12" customHeight="1" x14ac:dyDescent="0.2">
      <c r="A755" s="37"/>
      <c r="B755" s="37"/>
      <c r="C755" s="37"/>
      <c r="D755" s="37"/>
      <c r="E755" s="38"/>
      <c r="F755" s="148" t="s">
        <v>687</v>
      </c>
      <c r="G755" s="149">
        <v>2500</v>
      </c>
    </row>
    <row r="756" spans="1:8" s="9" customFormat="1" ht="12" customHeight="1" x14ac:dyDescent="0.2">
      <c r="A756" s="37"/>
      <c r="B756" s="37"/>
      <c r="C756" s="37"/>
      <c r="D756" s="37"/>
      <c r="E756" s="38"/>
      <c r="F756" s="148" t="s">
        <v>688</v>
      </c>
      <c r="G756" s="149">
        <v>180</v>
      </c>
    </row>
    <row r="757" spans="1:8" s="9" customFormat="1" ht="12" customHeight="1" x14ac:dyDescent="0.2">
      <c r="A757" s="37"/>
      <c r="B757" s="37"/>
      <c r="C757" s="37"/>
      <c r="D757" s="37"/>
      <c r="E757" s="38"/>
      <c r="F757" s="148" t="s">
        <v>668</v>
      </c>
      <c r="G757" s="149">
        <v>30</v>
      </c>
    </row>
    <row r="758" spans="1:8" s="9" customFormat="1" ht="12" customHeight="1" x14ac:dyDescent="0.2">
      <c r="A758" s="37"/>
      <c r="B758" s="37"/>
      <c r="C758" s="37"/>
      <c r="D758" s="37"/>
      <c r="E758" s="38"/>
      <c r="F758" s="148" t="s">
        <v>689</v>
      </c>
      <c r="G758" s="149">
        <v>2000</v>
      </c>
    </row>
    <row r="759" spans="1:8" s="9" customFormat="1" ht="12" customHeight="1" x14ac:dyDescent="0.2">
      <c r="A759" s="37"/>
      <c r="B759" s="37"/>
      <c r="C759" s="37"/>
      <c r="D759" s="37"/>
      <c r="E759" s="38"/>
      <c r="F759" s="148" t="s">
        <v>690</v>
      </c>
      <c r="G759" s="149">
        <v>1000</v>
      </c>
    </row>
    <row r="760" spans="1:8" s="9" customFormat="1" ht="12" customHeight="1" x14ac:dyDescent="0.2">
      <c r="A760" s="37"/>
      <c r="B760" s="37"/>
      <c r="C760" s="37"/>
      <c r="D760" s="37"/>
      <c r="E760" s="38"/>
      <c r="F760" s="148" t="s">
        <v>691</v>
      </c>
      <c r="G760" s="149">
        <v>1628</v>
      </c>
    </row>
    <row r="761" spans="1:8" s="9" customFormat="1" ht="12" customHeight="1" x14ac:dyDescent="0.2">
      <c r="A761" s="37"/>
      <c r="B761" s="37"/>
      <c r="C761" s="37"/>
      <c r="D761" s="37"/>
      <c r="E761" s="38"/>
      <c r="F761" s="148" t="s">
        <v>692</v>
      </c>
      <c r="G761" s="149">
        <f>6033-1628</f>
        <v>4405</v>
      </c>
    </row>
    <row r="762" spans="1:8" s="9" customFormat="1" ht="12" customHeight="1" x14ac:dyDescent="0.2">
      <c r="A762" s="37"/>
      <c r="B762" s="37"/>
      <c r="C762" s="37"/>
      <c r="D762" s="37"/>
      <c r="E762" s="38"/>
      <c r="F762" s="106" t="s">
        <v>693</v>
      </c>
      <c r="G762" s="150">
        <f>SUM(G749:G761)</f>
        <v>12793</v>
      </c>
      <c r="H762" s="152"/>
    </row>
    <row r="763" spans="1:8" s="9" customFormat="1" ht="12" customHeight="1" x14ac:dyDescent="0.2">
      <c r="A763" s="37"/>
      <c r="B763" s="37"/>
      <c r="C763" s="37"/>
      <c r="D763" s="37"/>
      <c r="E763" s="38"/>
      <c r="F763" s="39"/>
      <c r="G763" s="153"/>
    </row>
    <row r="764" spans="1:8" s="9" customFormat="1" ht="12" customHeight="1" x14ac:dyDescent="0.2">
      <c r="A764" s="37"/>
      <c r="B764" s="37"/>
      <c r="C764" s="37"/>
      <c r="D764" s="37"/>
      <c r="E764" s="38"/>
      <c r="F764" s="137"/>
      <c r="G764" s="140"/>
    </row>
    <row r="765" spans="1:8" s="9" customFormat="1" ht="12" customHeight="1" x14ac:dyDescent="0.2">
      <c r="A765" s="37"/>
      <c r="B765" s="37"/>
      <c r="C765" s="37"/>
      <c r="D765" s="37"/>
      <c r="E765" s="38"/>
      <c r="F765" s="137"/>
      <c r="G765" s="140"/>
    </row>
    <row r="766" spans="1:8" s="9" customFormat="1" ht="12" customHeight="1" x14ac:dyDescent="0.2">
      <c r="A766" s="57" t="s">
        <v>694</v>
      </c>
      <c r="B766" s="37"/>
      <c r="C766" s="37"/>
      <c r="D766" s="37"/>
      <c r="E766" s="38"/>
      <c r="F766" s="50"/>
      <c r="G766" s="154"/>
    </row>
    <row r="767" spans="1:8" s="9" customFormat="1" ht="12" customHeight="1" x14ac:dyDescent="0.2">
      <c r="A767" s="155"/>
      <c r="B767" s="155"/>
      <c r="C767" s="155"/>
      <c r="D767" s="37"/>
      <c r="E767" s="38"/>
      <c r="F767" s="148" t="s">
        <v>695</v>
      </c>
      <c r="G767" s="149">
        <v>7740</v>
      </c>
    </row>
    <row r="768" spans="1:8" s="9" customFormat="1" ht="12" customHeight="1" x14ac:dyDescent="0.2">
      <c r="A768" s="155"/>
      <c r="B768" s="155"/>
      <c r="C768" s="155"/>
      <c r="D768" s="37"/>
      <c r="E768" s="38"/>
      <c r="F768" s="148" t="s">
        <v>696</v>
      </c>
      <c r="G768" s="149">
        <v>4500</v>
      </c>
    </row>
    <row r="769" spans="1:7" s="9" customFormat="1" ht="12" customHeight="1" x14ac:dyDescent="0.2">
      <c r="A769" s="155"/>
      <c r="B769" s="155"/>
      <c r="C769" s="155"/>
      <c r="D769" s="37"/>
      <c r="E769" s="38"/>
      <c r="F769" s="148" t="s">
        <v>697</v>
      </c>
      <c r="G769" s="149">
        <v>6300</v>
      </c>
    </row>
    <row r="770" spans="1:7" s="9" customFormat="1" ht="12" customHeight="1" x14ac:dyDescent="0.2">
      <c r="A770" s="155"/>
      <c r="B770" s="155"/>
      <c r="C770" s="155"/>
      <c r="D770" s="37"/>
      <c r="E770" s="38"/>
      <c r="F770" s="148" t="s">
        <v>698</v>
      </c>
      <c r="G770" s="149">
        <v>190</v>
      </c>
    </row>
    <row r="771" spans="1:7" s="9" customFormat="1" ht="12" customHeight="1" x14ac:dyDescent="0.2">
      <c r="A771" s="155"/>
      <c r="B771" s="155"/>
      <c r="C771" s="155"/>
      <c r="D771" s="37"/>
      <c r="E771" s="38"/>
      <c r="F771" s="111" t="s">
        <v>659</v>
      </c>
      <c r="G771" s="150">
        <f>SUM(G767:G770)</f>
        <v>18730</v>
      </c>
    </row>
    <row r="772" spans="1:7" s="9" customFormat="1" ht="12" customHeight="1" x14ac:dyDescent="0.2">
      <c r="A772" s="155"/>
      <c r="B772" s="155"/>
      <c r="C772" s="155"/>
      <c r="D772" s="37"/>
      <c r="E772" s="38"/>
      <c r="F772" s="144"/>
      <c r="G772" s="151"/>
    </row>
    <row r="773" spans="1:7" s="9" customFormat="1" ht="12" customHeight="1" x14ac:dyDescent="0.2">
      <c r="A773" s="155"/>
      <c r="B773" s="155"/>
      <c r="C773" s="155"/>
      <c r="D773" s="37"/>
      <c r="E773" s="38"/>
      <c r="F773" s="148" t="s">
        <v>699</v>
      </c>
      <c r="G773" s="149">
        <v>2100</v>
      </c>
    </row>
    <row r="774" spans="1:7" s="9" customFormat="1" ht="12" customHeight="1" x14ac:dyDescent="0.2">
      <c r="A774" s="155"/>
      <c r="B774" s="155"/>
      <c r="C774" s="155"/>
      <c r="D774" s="37"/>
      <c r="E774" s="38"/>
      <c r="F774" s="148" t="s">
        <v>700</v>
      </c>
      <c r="G774" s="149">
        <v>1189</v>
      </c>
    </row>
    <row r="775" spans="1:7" s="9" customFormat="1" ht="12" customHeight="1" x14ac:dyDescent="0.2">
      <c r="A775" s="155"/>
      <c r="B775" s="155"/>
      <c r="C775" s="155"/>
      <c r="D775" s="37"/>
      <c r="E775" s="38"/>
      <c r="F775" s="148" t="s">
        <v>701</v>
      </c>
      <c r="G775" s="149">
        <v>50</v>
      </c>
    </row>
    <row r="776" spans="1:7" s="9" customFormat="1" ht="12" customHeight="1" x14ac:dyDescent="0.2">
      <c r="A776" s="155"/>
      <c r="B776" s="155"/>
      <c r="C776" s="155"/>
      <c r="D776" s="37"/>
      <c r="E776" s="38"/>
      <c r="F776" s="148" t="s">
        <v>702</v>
      </c>
      <c r="G776" s="149">
        <v>25</v>
      </c>
    </row>
    <row r="777" spans="1:7" s="9" customFormat="1" ht="12" customHeight="1" x14ac:dyDescent="0.2">
      <c r="A777" s="155"/>
      <c r="B777" s="155"/>
      <c r="C777" s="155"/>
      <c r="D777" s="37"/>
      <c r="E777" s="38"/>
      <c r="F777" s="148" t="s">
        <v>703</v>
      </c>
      <c r="G777" s="149">
        <v>165</v>
      </c>
    </row>
    <row r="778" spans="1:7" s="9" customFormat="1" ht="12" customHeight="1" x14ac:dyDescent="0.2">
      <c r="A778" s="155"/>
      <c r="B778" s="155"/>
      <c r="C778" s="155"/>
      <c r="D778" s="37"/>
      <c r="E778" s="38"/>
      <c r="F778" s="156" t="s">
        <v>704</v>
      </c>
      <c r="G778" s="157">
        <v>60</v>
      </c>
    </row>
    <row r="779" spans="1:7" s="9" customFormat="1" ht="12" customHeight="1" x14ac:dyDescent="0.2">
      <c r="A779" s="155"/>
      <c r="B779" s="155"/>
      <c r="C779" s="155"/>
      <c r="D779" s="37"/>
      <c r="E779" s="38"/>
      <c r="F779" s="148" t="s">
        <v>705</v>
      </c>
      <c r="G779" s="149">
        <v>2500</v>
      </c>
    </row>
    <row r="780" spans="1:7" s="9" customFormat="1" ht="12" customHeight="1" x14ac:dyDescent="0.2">
      <c r="A780" s="155"/>
      <c r="B780" s="155"/>
      <c r="C780" s="155"/>
      <c r="D780" s="37"/>
      <c r="E780" s="38"/>
      <c r="F780" s="148" t="s">
        <v>706</v>
      </c>
      <c r="G780" s="149">
        <v>1584</v>
      </c>
    </row>
    <row r="781" spans="1:7" s="9" customFormat="1" ht="12" customHeight="1" x14ac:dyDescent="0.2">
      <c r="A781" s="155"/>
      <c r="B781" s="155"/>
      <c r="C781" s="155"/>
      <c r="D781" s="37"/>
      <c r="E781" s="38"/>
      <c r="F781" s="148" t="s">
        <v>707</v>
      </c>
      <c r="G781" s="149">
        <v>50</v>
      </c>
    </row>
    <row r="782" spans="1:7" s="9" customFormat="1" ht="12" customHeight="1" x14ac:dyDescent="0.2">
      <c r="A782" s="155"/>
      <c r="B782" s="155"/>
      <c r="C782" s="155"/>
      <c r="D782" s="37"/>
      <c r="E782" s="38"/>
      <c r="F782" s="148" t="s">
        <v>708</v>
      </c>
      <c r="G782" s="149">
        <v>800</v>
      </c>
    </row>
    <row r="783" spans="1:7" s="9" customFormat="1" ht="12" customHeight="1" x14ac:dyDescent="0.2">
      <c r="A783" s="155"/>
      <c r="B783" s="155"/>
      <c r="C783" s="155"/>
      <c r="D783" s="37"/>
      <c r="E783" s="38"/>
      <c r="F783" s="148" t="s">
        <v>709</v>
      </c>
      <c r="G783" s="149">
        <v>45</v>
      </c>
    </row>
    <row r="784" spans="1:7" s="9" customFormat="1" ht="12" customHeight="1" x14ac:dyDescent="0.2">
      <c r="A784" s="155"/>
      <c r="B784" s="155"/>
      <c r="C784" s="155"/>
      <c r="D784" s="37"/>
      <c r="E784" s="38"/>
      <c r="F784" s="148" t="s">
        <v>710</v>
      </c>
      <c r="G784" s="149">
        <v>10</v>
      </c>
    </row>
    <row r="785" spans="1:8" s="9" customFormat="1" ht="12" customHeight="1" x14ac:dyDescent="0.2">
      <c r="A785" s="155"/>
      <c r="B785" s="155"/>
      <c r="C785" s="155"/>
      <c r="D785" s="37"/>
      <c r="E785" s="38"/>
      <c r="F785" s="148" t="s">
        <v>668</v>
      </c>
      <c r="G785" s="149">
        <v>12</v>
      </c>
    </row>
    <row r="786" spans="1:8" s="9" customFormat="1" ht="12" customHeight="1" x14ac:dyDescent="0.2">
      <c r="A786" s="155"/>
      <c r="B786" s="155"/>
      <c r="C786" s="155"/>
      <c r="D786" s="37"/>
      <c r="E786" s="38"/>
      <c r="F786" s="148" t="s">
        <v>711</v>
      </c>
      <c r="G786" s="149">
        <v>300</v>
      </c>
    </row>
    <row r="787" spans="1:8" s="9" customFormat="1" ht="12" customHeight="1" x14ac:dyDescent="0.2">
      <c r="A787" s="155"/>
      <c r="B787" s="155"/>
      <c r="C787" s="155"/>
      <c r="D787" s="37"/>
      <c r="E787" s="38"/>
      <c r="F787" s="148" t="s">
        <v>712</v>
      </c>
      <c r="G787" s="149">
        <v>2400</v>
      </c>
    </row>
    <row r="788" spans="1:8" s="9" customFormat="1" ht="12" customHeight="1" x14ac:dyDescent="0.2">
      <c r="A788" s="155"/>
      <c r="B788" s="155"/>
      <c r="C788" s="155"/>
      <c r="D788" s="37"/>
      <c r="E788" s="38"/>
      <c r="F788" s="148" t="s">
        <v>713</v>
      </c>
      <c r="G788" s="149">
        <v>7440</v>
      </c>
    </row>
    <row r="789" spans="1:8" s="9" customFormat="1" ht="12" customHeight="1" x14ac:dyDescent="0.2">
      <c r="A789" s="155"/>
      <c r="B789" s="155"/>
      <c r="C789" s="155"/>
      <c r="D789" s="37"/>
      <c r="E789" s="38"/>
      <c r="F789" s="111" t="s">
        <v>665</v>
      </c>
      <c r="G789" s="150">
        <f>SUM(G773:G788)</f>
        <v>18730</v>
      </c>
      <c r="H789" s="152"/>
    </row>
  </sheetData>
  <mergeCells count="1">
    <mergeCell ref="A2:F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Matušková, Iva</dc:creator>
  <cp:lastModifiedBy>Matušková, Iva</cp:lastModifiedBy>
  <dcterms:created xsi:type="dcterms:W3CDTF">2015-06-23T11:44:48Z</dcterms:created>
  <dcterms:modified xsi:type="dcterms:W3CDTF">2015-06-23T11:45:13Z</dcterms:modified>
</cp:coreProperties>
</file>