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Pracovna\Desktop\kros - excel\"/>
    </mc:Choice>
  </mc:AlternateContent>
  <bookViews>
    <workbookView xWindow="0" yWindow="0" windowWidth="0" windowHeight="0"/>
  </bookViews>
  <sheets>
    <sheet name="Rekapitulace stavby" sheetId="1" r:id="rId1"/>
    <sheet name="24P-BAU005 -  Roudnice n.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'24P-BAU005 -  Roudnice n....'!$C$139:$K$469</definedName>
    <definedName name="_xlnm.Print_Area" localSheetId="1">'24P-BAU005 -  Roudnice n....'!$C$129:$J$469</definedName>
    <definedName name="_xlnm.Print_Titles" localSheetId="1">'24P-BAU005 -  Roudnice n....'!$139:$139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469"/>
  <c r="BH469"/>
  <c r="BG469"/>
  <c r="BF469"/>
  <c r="T469"/>
  <c r="T468"/>
  <c r="R469"/>
  <c r="R468"/>
  <c r="P469"/>
  <c r="P468"/>
  <c r="BI467"/>
  <c r="BH467"/>
  <c r="BG467"/>
  <c r="BF467"/>
  <c r="T467"/>
  <c r="T466"/>
  <c r="R467"/>
  <c r="R466"/>
  <c r="P467"/>
  <c r="P466"/>
  <c r="BI465"/>
  <c r="BH465"/>
  <c r="BG465"/>
  <c r="BF465"/>
  <c r="T465"/>
  <c r="T464"/>
  <c r="T463"/>
  <c r="R465"/>
  <c r="R464"/>
  <c r="R463"/>
  <c r="P465"/>
  <c r="P464"/>
  <c r="P463"/>
  <c r="BI462"/>
  <c r="BH462"/>
  <c r="BG462"/>
  <c r="BF462"/>
  <c r="T462"/>
  <c r="R462"/>
  <c r="P462"/>
  <c r="BI458"/>
  <c r="BH458"/>
  <c r="BG458"/>
  <c r="BF458"/>
  <c r="T458"/>
  <c r="R458"/>
  <c r="P458"/>
  <c r="BI456"/>
  <c r="BH456"/>
  <c r="BG456"/>
  <c r="BF456"/>
  <c r="T456"/>
  <c r="R456"/>
  <c r="P456"/>
  <c r="BI451"/>
  <c r="BH451"/>
  <c r="BG451"/>
  <c r="BF451"/>
  <c r="T451"/>
  <c r="R451"/>
  <c r="P451"/>
  <c r="BI449"/>
  <c r="BH449"/>
  <c r="BG449"/>
  <c r="BF449"/>
  <c r="T449"/>
  <c r="R449"/>
  <c r="P449"/>
  <c r="BI448"/>
  <c r="BH448"/>
  <c r="BG448"/>
  <c r="BF448"/>
  <c r="T448"/>
  <c r="R448"/>
  <c r="P448"/>
  <c r="BI444"/>
  <c r="BH444"/>
  <c r="BG444"/>
  <c r="BF444"/>
  <c r="T444"/>
  <c r="R444"/>
  <c r="P444"/>
  <c r="BI442"/>
  <c r="BH442"/>
  <c r="BG442"/>
  <c r="BF442"/>
  <c r="T442"/>
  <c r="R442"/>
  <c r="P442"/>
  <c r="BI441"/>
  <c r="BH441"/>
  <c r="BG441"/>
  <c r="BF441"/>
  <c r="T441"/>
  <c r="R441"/>
  <c r="P441"/>
  <c r="BI440"/>
  <c r="BH440"/>
  <c r="BG440"/>
  <c r="BF440"/>
  <c r="T440"/>
  <c r="R440"/>
  <c r="P440"/>
  <c r="BI439"/>
  <c r="BH439"/>
  <c r="BG439"/>
  <c r="BF439"/>
  <c r="T439"/>
  <c r="R439"/>
  <c r="P439"/>
  <c r="BI438"/>
  <c r="BH438"/>
  <c r="BG438"/>
  <c r="BF438"/>
  <c r="T438"/>
  <c r="R438"/>
  <c r="P438"/>
  <c r="BI437"/>
  <c r="BH437"/>
  <c r="BG437"/>
  <c r="BF437"/>
  <c r="T437"/>
  <c r="R437"/>
  <c r="P437"/>
  <c r="BI435"/>
  <c r="BH435"/>
  <c r="BG435"/>
  <c r="BF435"/>
  <c r="T435"/>
  <c r="R435"/>
  <c r="P435"/>
  <c r="BI434"/>
  <c r="BH434"/>
  <c r="BG434"/>
  <c r="BF434"/>
  <c r="T434"/>
  <c r="R434"/>
  <c r="P434"/>
  <c r="BI433"/>
  <c r="BH433"/>
  <c r="BG433"/>
  <c r="BF433"/>
  <c r="T433"/>
  <c r="R433"/>
  <c r="P433"/>
  <c r="BI431"/>
  <c r="BH431"/>
  <c r="BG431"/>
  <c r="BF431"/>
  <c r="T431"/>
  <c r="R431"/>
  <c r="P431"/>
  <c r="BI430"/>
  <c r="BH430"/>
  <c r="BG430"/>
  <c r="BF430"/>
  <c r="T430"/>
  <c r="R430"/>
  <c r="P430"/>
  <c r="BI426"/>
  <c r="BH426"/>
  <c r="BG426"/>
  <c r="BF426"/>
  <c r="T426"/>
  <c r="R426"/>
  <c r="P426"/>
  <c r="BI423"/>
  <c r="BH423"/>
  <c r="BG423"/>
  <c r="BF423"/>
  <c r="T423"/>
  <c r="R423"/>
  <c r="P423"/>
  <c r="BI421"/>
  <c r="BH421"/>
  <c r="BG421"/>
  <c r="BF421"/>
  <c r="T421"/>
  <c r="R421"/>
  <c r="P421"/>
  <c r="BI417"/>
  <c r="BH417"/>
  <c r="BG417"/>
  <c r="BF417"/>
  <c r="T417"/>
  <c r="R417"/>
  <c r="P417"/>
  <c r="BI415"/>
  <c r="BH415"/>
  <c r="BG415"/>
  <c r="BF415"/>
  <c r="T415"/>
  <c r="R415"/>
  <c r="P415"/>
  <c r="BI411"/>
  <c r="BH411"/>
  <c r="BG411"/>
  <c r="BF411"/>
  <c r="T411"/>
  <c r="R411"/>
  <c r="P411"/>
  <c r="BI409"/>
  <c r="BH409"/>
  <c r="BG409"/>
  <c r="BF409"/>
  <c r="T409"/>
  <c r="R409"/>
  <c r="P409"/>
  <c r="BI406"/>
  <c r="BH406"/>
  <c r="BG406"/>
  <c r="BF406"/>
  <c r="T406"/>
  <c r="R406"/>
  <c r="P406"/>
  <c r="BI402"/>
  <c r="BH402"/>
  <c r="BG402"/>
  <c r="BF402"/>
  <c r="T402"/>
  <c r="R402"/>
  <c r="P402"/>
  <c r="BI401"/>
  <c r="BH401"/>
  <c r="BG401"/>
  <c r="BF401"/>
  <c r="T401"/>
  <c r="R401"/>
  <c r="P401"/>
  <c r="BI400"/>
  <c r="BH400"/>
  <c r="BG400"/>
  <c r="BF400"/>
  <c r="T400"/>
  <c r="R400"/>
  <c r="P400"/>
  <c r="BI399"/>
  <c r="BH399"/>
  <c r="BG399"/>
  <c r="BF399"/>
  <c r="T399"/>
  <c r="R399"/>
  <c r="P399"/>
  <c r="BI396"/>
  <c r="BH396"/>
  <c r="BG396"/>
  <c r="BF396"/>
  <c r="T396"/>
  <c r="R396"/>
  <c r="P396"/>
  <c r="BI394"/>
  <c r="BH394"/>
  <c r="BG394"/>
  <c r="BF394"/>
  <c r="T394"/>
  <c r="R394"/>
  <c r="P394"/>
  <c r="BI393"/>
  <c r="BH393"/>
  <c r="BG393"/>
  <c r="BF393"/>
  <c r="T393"/>
  <c r="R393"/>
  <c r="P393"/>
  <c r="BI392"/>
  <c r="BH392"/>
  <c r="BG392"/>
  <c r="BF392"/>
  <c r="T392"/>
  <c r="R392"/>
  <c r="P392"/>
  <c r="BI391"/>
  <c r="BH391"/>
  <c r="BG391"/>
  <c r="BF391"/>
  <c r="T391"/>
  <c r="R391"/>
  <c r="P391"/>
  <c r="BI389"/>
  <c r="BH389"/>
  <c r="BG389"/>
  <c r="BF389"/>
  <c r="T389"/>
  <c r="R389"/>
  <c r="P389"/>
  <c r="BI385"/>
  <c r="BH385"/>
  <c r="BG385"/>
  <c r="BF385"/>
  <c r="T385"/>
  <c r="R385"/>
  <c r="P385"/>
  <c r="BI383"/>
  <c r="BH383"/>
  <c r="BG383"/>
  <c r="BF383"/>
  <c r="T383"/>
  <c r="R383"/>
  <c r="P383"/>
  <c r="BI379"/>
  <c r="BH379"/>
  <c r="BG379"/>
  <c r="BF379"/>
  <c r="T379"/>
  <c r="R379"/>
  <c r="P379"/>
  <c r="BI375"/>
  <c r="BH375"/>
  <c r="BG375"/>
  <c r="BF375"/>
  <c r="T375"/>
  <c r="R375"/>
  <c r="P375"/>
  <c r="BI371"/>
  <c r="BH371"/>
  <c r="BG371"/>
  <c r="BF371"/>
  <c r="T371"/>
  <c r="R371"/>
  <c r="P371"/>
  <c r="BI369"/>
  <c r="BH369"/>
  <c r="BG369"/>
  <c r="BF369"/>
  <c r="T369"/>
  <c r="R369"/>
  <c r="P369"/>
  <c r="BI365"/>
  <c r="BH365"/>
  <c r="BG365"/>
  <c r="BF365"/>
  <c r="T365"/>
  <c r="R365"/>
  <c r="P365"/>
  <c r="BI364"/>
  <c r="BH364"/>
  <c r="BG364"/>
  <c r="BF364"/>
  <c r="T364"/>
  <c r="R364"/>
  <c r="P364"/>
  <c r="BI360"/>
  <c r="BH360"/>
  <c r="BG360"/>
  <c r="BF360"/>
  <c r="T360"/>
  <c r="R360"/>
  <c r="P360"/>
  <c r="BI359"/>
  <c r="BH359"/>
  <c r="BG359"/>
  <c r="BF359"/>
  <c r="T359"/>
  <c r="R359"/>
  <c r="P359"/>
  <c r="BI358"/>
  <c r="BH358"/>
  <c r="BG358"/>
  <c r="BF358"/>
  <c r="T358"/>
  <c r="R358"/>
  <c r="P358"/>
  <c r="BI354"/>
  <c r="BH354"/>
  <c r="BG354"/>
  <c r="BF354"/>
  <c r="T354"/>
  <c r="R354"/>
  <c r="P354"/>
  <c r="BI352"/>
  <c r="BH352"/>
  <c r="BG352"/>
  <c r="BF352"/>
  <c r="T352"/>
  <c r="R352"/>
  <c r="P352"/>
  <c r="BI351"/>
  <c r="BH351"/>
  <c r="BG351"/>
  <c r="BF351"/>
  <c r="T351"/>
  <c r="R351"/>
  <c r="P351"/>
  <c r="BI349"/>
  <c r="BH349"/>
  <c r="BG349"/>
  <c r="BF349"/>
  <c r="T349"/>
  <c r="R349"/>
  <c r="P349"/>
  <c r="BI348"/>
  <c r="BH348"/>
  <c r="BG348"/>
  <c r="BF348"/>
  <c r="T348"/>
  <c r="R348"/>
  <c r="P348"/>
  <c r="BI347"/>
  <c r="BH347"/>
  <c r="BG347"/>
  <c r="BF347"/>
  <c r="T347"/>
  <c r="R347"/>
  <c r="P347"/>
  <c r="BI346"/>
  <c r="BH346"/>
  <c r="BG346"/>
  <c r="BF346"/>
  <c r="T346"/>
  <c r="R346"/>
  <c r="P346"/>
  <c r="BI344"/>
  <c r="BH344"/>
  <c r="BG344"/>
  <c r="BF344"/>
  <c r="T344"/>
  <c r="R344"/>
  <c r="P344"/>
  <c r="BI343"/>
  <c r="BH343"/>
  <c r="BG343"/>
  <c r="BF343"/>
  <c r="T343"/>
  <c r="R343"/>
  <c r="P343"/>
  <c r="BI342"/>
  <c r="BH342"/>
  <c r="BG342"/>
  <c r="BF342"/>
  <c r="T342"/>
  <c r="R342"/>
  <c r="P342"/>
  <c r="BI341"/>
  <c r="BH341"/>
  <c r="BG341"/>
  <c r="BF341"/>
  <c r="T341"/>
  <c r="R341"/>
  <c r="P341"/>
  <c r="BI340"/>
  <c r="BH340"/>
  <c r="BG340"/>
  <c r="BF340"/>
  <c r="T340"/>
  <c r="R340"/>
  <c r="P340"/>
  <c r="BI339"/>
  <c r="BH339"/>
  <c r="BG339"/>
  <c r="BF339"/>
  <c r="T339"/>
  <c r="R339"/>
  <c r="P339"/>
  <c r="BI338"/>
  <c r="BH338"/>
  <c r="BG338"/>
  <c r="BF338"/>
  <c r="T338"/>
  <c r="R338"/>
  <c r="P338"/>
  <c r="BI337"/>
  <c r="BH337"/>
  <c r="BG337"/>
  <c r="BF337"/>
  <c r="T337"/>
  <c r="R337"/>
  <c r="P337"/>
  <c r="BI336"/>
  <c r="BH336"/>
  <c r="BG336"/>
  <c r="BF336"/>
  <c r="T336"/>
  <c r="R336"/>
  <c r="P336"/>
  <c r="BI335"/>
  <c r="BH335"/>
  <c r="BG335"/>
  <c r="BF335"/>
  <c r="T335"/>
  <c r="R335"/>
  <c r="P335"/>
  <c r="BI334"/>
  <c r="BH334"/>
  <c r="BG334"/>
  <c r="BF334"/>
  <c r="T334"/>
  <c r="R334"/>
  <c r="P334"/>
  <c r="BI333"/>
  <c r="BH333"/>
  <c r="BG333"/>
  <c r="BF333"/>
  <c r="T333"/>
  <c r="R333"/>
  <c r="P333"/>
  <c r="BI332"/>
  <c r="BH332"/>
  <c r="BG332"/>
  <c r="BF332"/>
  <c r="T332"/>
  <c r="R332"/>
  <c r="P332"/>
  <c r="BI331"/>
  <c r="BH331"/>
  <c r="BG331"/>
  <c r="BF331"/>
  <c r="T331"/>
  <c r="R331"/>
  <c r="P331"/>
  <c r="BI330"/>
  <c r="BH330"/>
  <c r="BG330"/>
  <c r="BF330"/>
  <c r="T330"/>
  <c r="R330"/>
  <c r="P330"/>
  <c r="BI329"/>
  <c r="BH329"/>
  <c r="BG329"/>
  <c r="BF329"/>
  <c r="T329"/>
  <c r="R329"/>
  <c r="P329"/>
  <c r="BI328"/>
  <c r="BH328"/>
  <c r="BG328"/>
  <c r="BF328"/>
  <c r="T328"/>
  <c r="R328"/>
  <c r="P328"/>
  <c r="BI327"/>
  <c r="BH327"/>
  <c r="BG327"/>
  <c r="BF327"/>
  <c r="T327"/>
  <c r="R327"/>
  <c r="P327"/>
  <c r="BI326"/>
  <c r="BH326"/>
  <c r="BG326"/>
  <c r="BF326"/>
  <c r="T326"/>
  <c r="R326"/>
  <c r="P326"/>
  <c r="BI325"/>
  <c r="BH325"/>
  <c r="BG325"/>
  <c r="BF325"/>
  <c r="T325"/>
  <c r="R325"/>
  <c r="P325"/>
  <c r="BI324"/>
  <c r="BH324"/>
  <c r="BG324"/>
  <c r="BF324"/>
  <c r="T324"/>
  <c r="R324"/>
  <c r="P324"/>
  <c r="BI323"/>
  <c r="BH323"/>
  <c r="BG323"/>
  <c r="BF323"/>
  <c r="T323"/>
  <c r="R323"/>
  <c r="P323"/>
  <c r="BI322"/>
  <c r="BH322"/>
  <c r="BG322"/>
  <c r="BF322"/>
  <c r="T322"/>
  <c r="R322"/>
  <c r="P322"/>
  <c r="BI320"/>
  <c r="BH320"/>
  <c r="BG320"/>
  <c r="BF320"/>
  <c r="T320"/>
  <c r="R320"/>
  <c r="P320"/>
  <c r="BI319"/>
  <c r="BH319"/>
  <c r="BG319"/>
  <c r="BF319"/>
  <c r="T319"/>
  <c r="R319"/>
  <c r="P319"/>
  <c r="BI318"/>
  <c r="BH318"/>
  <c r="BG318"/>
  <c r="BF318"/>
  <c r="T318"/>
  <c r="R318"/>
  <c r="P318"/>
  <c r="BI317"/>
  <c r="BH317"/>
  <c r="BG317"/>
  <c r="BF317"/>
  <c r="T317"/>
  <c r="R317"/>
  <c r="P317"/>
  <c r="BI316"/>
  <c r="BH316"/>
  <c r="BG316"/>
  <c r="BF316"/>
  <c r="T316"/>
  <c r="R316"/>
  <c r="P316"/>
  <c r="BI315"/>
  <c r="BH315"/>
  <c r="BG315"/>
  <c r="BF315"/>
  <c r="T315"/>
  <c r="R315"/>
  <c r="P315"/>
  <c r="BI314"/>
  <c r="BH314"/>
  <c r="BG314"/>
  <c r="BF314"/>
  <c r="T314"/>
  <c r="R314"/>
  <c r="P314"/>
  <c r="BI313"/>
  <c r="BH313"/>
  <c r="BG313"/>
  <c r="BF313"/>
  <c r="T313"/>
  <c r="R313"/>
  <c r="P313"/>
  <c r="BI312"/>
  <c r="BH312"/>
  <c r="BG312"/>
  <c r="BF312"/>
  <c r="T312"/>
  <c r="R312"/>
  <c r="P312"/>
  <c r="BI311"/>
  <c r="BH311"/>
  <c r="BG311"/>
  <c r="BF311"/>
  <c r="T311"/>
  <c r="R311"/>
  <c r="P311"/>
  <c r="BI310"/>
  <c r="BH310"/>
  <c r="BG310"/>
  <c r="BF310"/>
  <c r="T310"/>
  <c r="R310"/>
  <c r="P310"/>
  <c r="BI309"/>
  <c r="BH309"/>
  <c r="BG309"/>
  <c r="BF309"/>
  <c r="T309"/>
  <c r="R309"/>
  <c r="P309"/>
  <c r="BI308"/>
  <c r="BH308"/>
  <c r="BG308"/>
  <c r="BF308"/>
  <c r="T308"/>
  <c r="R308"/>
  <c r="P308"/>
  <c r="BI307"/>
  <c r="BH307"/>
  <c r="BG307"/>
  <c r="BF307"/>
  <c r="T307"/>
  <c r="R307"/>
  <c r="P307"/>
  <c r="BI306"/>
  <c r="BH306"/>
  <c r="BG306"/>
  <c r="BF306"/>
  <c r="T306"/>
  <c r="R306"/>
  <c r="P306"/>
  <c r="BI305"/>
  <c r="BH305"/>
  <c r="BG305"/>
  <c r="BF305"/>
  <c r="T305"/>
  <c r="R305"/>
  <c r="P305"/>
  <c r="BI304"/>
  <c r="BH304"/>
  <c r="BG304"/>
  <c r="BF304"/>
  <c r="T304"/>
  <c r="R304"/>
  <c r="P304"/>
  <c r="BI302"/>
  <c r="BH302"/>
  <c r="BG302"/>
  <c r="BF302"/>
  <c r="T302"/>
  <c r="R302"/>
  <c r="P302"/>
  <c r="BI301"/>
  <c r="BH301"/>
  <c r="BG301"/>
  <c r="BF301"/>
  <c r="T301"/>
  <c r="R301"/>
  <c r="P301"/>
  <c r="BI300"/>
  <c r="BH300"/>
  <c r="BG300"/>
  <c r="BF300"/>
  <c r="T300"/>
  <c r="R300"/>
  <c r="P300"/>
  <c r="BI297"/>
  <c r="BH297"/>
  <c r="BG297"/>
  <c r="BF297"/>
  <c r="T297"/>
  <c r="R297"/>
  <c r="P297"/>
  <c r="BI296"/>
  <c r="BH296"/>
  <c r="BG296"/>
  <c r="BF296"/>
  <c r="T296"/>
  <c r="R296"/>
  <c r="P296"/>
  <c r="BI295"/>
  <c r="BH295"/>
  <c r="BG295"/>
  <c r="BF295"/>
  <c r="T295"/>
  <c r="R295"/>
  <c r="P295"/>
  <c r="BI294"/>
  <c r="BH294"/>
  <c r="BG294"/>
  <c r="BF294"/>
  <c r="T294"/>
  <c r="R294"/>
  <c r="P294"/>
  <c r="BI292"/>
  <c r="BH292"/>
  <c r="BG292"/>
  <c r="BF292"/>
  <c r="T292"/>
  <c r="R292"/>
  <c r="P292"/>
  <c r="BI291"/>
  <c r="BH291"/>
  <c r="BG291"/>
  <c r="BF291"/>
  <c r="T291"/>
  <c r="R291"/>
  <c r="P291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5"/>
  <c r="BH285"/>
  <c r="BG285"/>
  <c r="BF285"/>
  <c r="T285"/>
  <c r="R285"/>
  <c r="P285"/>
  <c r="BI284"/>
  <c r="BH284"/>
  <c r="BG284"/>
  <c r="BF284"/>
  <c r="T284"/>
  <c r="R284"/>
  <c r="P284"/>
  <c r="BI282"/>
  <c r="BH282"/>
  <c r="BG282"/>
  <c r="BF282"/>
  <c r="T282"/>
  <c r="R282"/>
  <c r="P282"/>
  <c r="BI281"/>
  <c r="BH281"/>
  <c r="BG281"/>
  <c r="BF281"/>
  <c r="T281"/>
  <c r="R281"/>
  <c r="P281"/>
  <c r="BI277"/>
  <c r="BH277"/>
  <c r="BG277"/>
  <c r="BF277"/>
  <c r="T277"/>
  <c r="R277"/>
  <c r="P277"/>
  <c r="BI276"/>
  <c r="BH276"/>
  <c r="BG276"/>
  <c r="BF276"/>
  <c r="T276"/>
  <c r="R276"/>
  <c r="P276"/>
  <c r="BI274"/>
  <c r="BH274"/>
  <c r="BG274"/>
  <c r="BF274"/>
  <c r="T274"/>
  <c r="R274"/>
  <c r="P274"/>
  <c r="BI273"/>
  <c r="BH273"/>
  <c r="BG273"/>
  <c r="BF273"/>
  <c r="T273"/>
  <c r="R273"/>
  <c r="P273"/>
  <c r="BI270"/>
  <c r="BH270"/>
  <c r="BG270"/>
  <c r="BF270"/>
  <c r="T270"/>
  <c r="R270"/>
  <c r="P270"/>
  <c r="BI269"/>
  <c r="BH269"/>
  <c r="BG269"/>
  <c r="BF269"/>
  <c r="T269"/>
  <c r="R269"/>
  <c r="P269"/>
  <c r="BI268"/>
  <c r="BH268"/>
  <c r="BG268"/>
  <c r="BF268"/>
  <c r="T268"/>
  <c r="R268"/>
  <c r="P268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59"/>
  <c r="BH259"/>
  <c r="BG259"/>
  <c r="BF259"/>
  <c r="T259"/>
  <c r="R259"/>
  <c r="P259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T248"/>
  <c r="R249"/>
  <c r="R248"/>
  <c r="P249"/>
  <c r="P248"/>
  <c r="BI247"/>
  <c r="BH247"/>
  <c r="BG247"/>
  <c r="BF247"/>
  <c r="T247"/>
  <c r="R247"/>
  <c r="P247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34"/>
  <c r="BH234"/>
  <c r="BG234"/>
  <c r="BF234"/>
  <c r="T234"/>
  <c r="R234"/>
  <c r="P234"/>
  <c r="BI230"/>
  <c r="BH230"/>
  <c r="BG230"/>
  <c r="BF230"/>
  <c r="T230"/>
  <c r="R230"/>
  <c r="P230"/>
  <c r="BI226"/>
  <c r="BH226"/>
  <c r="BG226"/>
  <c r="BF226"/>
  <c r="T226"/>
  <c r="R226"/>
  <c r="P226"/>
  <c r="BI222"/>
  <c r="BH222"/>
  <c r="BG222"/>
  <c r="BF222"/>
  <c r="T222"/>
  <c r="R222"/>
  <c r="P222"/>
  <c r="BI219"/>
  <c r="BH219"/>
  <c r="BG219"/>
  <c r="BF219"/>
  <c r="T219"/>
  <c r="R219"/>
  <c r="P219"/>
  <c r="BI218"/>
  <c r="BH218"/>
  <c r="BG218"/>
  <c r="BF218"/>
  <c r="T218"/>
  <c r="R218"/>
  <c r="P218"/>
  <c r="BI216"/>
  <c r="BH216"/>
  <c r="BG216"/>
  <c r="BF216"/>
  <c r="T216"/>
  <c r="R216"/>
  <c r="P216"/>
  <c r="BI215"/>
  <c r="BH215"/>
  <c r="BG215"/>
  <c r="BF215"/>
  <c r="T215"/>
  <c r="R215"/>
  <c r="P215"/>
  <c r="BI211"/>
  <c r="BH211"/>
  <c r="BG211"/>
  <c r="BF211"/>
  <c r="T211"/>
  <c r="R211"/>
  <c r="P211"/>
  <c r="BI207"/>
  <c r="BH207"/>
  <c r="BG207"/>
  <c r="BF207"/>
  <c r="T207"/>
  <c r="R207"/>
  <c r="P207"/>
  <c r="BI200"/>
  <c r="BH200"/>
  <c r="BG200"/>
  <c r="BF200"/>
  <c r="T200"/>
  <c r="R200"/>
  <c r="P200"/>
  <c r="BI196"/>
  <c r="BH196"/>
  <c r="BG196"/>
  <c r="BF196"/>
  <c r="T196"/>
  <c r="R196"/>
  <c r="P196"/>
  <c r="BI193"/>
  <c r="BH193"/>
  <c r="BG193"/>
  <c r="BF193"/>
  <c r="T193"/>
  <c r="R193"/>
  <c r="P193"/>
  <c r="BI173"/>
  <c r="BH173"/>
  <c r="BG173"/>
  <c r="BF173"/>
  <c r="T173"/>
  <c r="R173"/>
  <c r="P173"/>
  <c r="BI169"/>
  <c r="BH169"/>
  <c r="BG169"/>
  <c r="BF169"/>
  <c r="T169"/>
  <c r="R169"/>
  <c r="P169"/>
  <c r="BI165"/>
  <c r="BH165"/>
  <c r="BG165"/>
  <c r="BF165"/>
  <c r="T165"/>
  <c r="R165"/>
  <c r="P165"/>
  <c r="BI161"/>
  <c r="BH161"/>
  <c r="BG161"/>
  <c r="BF161"/>
  <c r="T161"/>
  <c r="R161"/>
  <c r="P161"/>
  <c r="BI158"/>
  <c r="BH158"/>
  <c r="BG158"/>
  <c r="BF158"/>
  <c r="T158"/>
  <c r="R158"/>
  <c r="P158"/>
  <c r="BI149"/>
  <c r="BH149"/>
  <c r="BG149"/>
  <c r="BF149"/>
  <c r="T149"/>
  <c r="R149"/>
  <c r="P149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F134"/>
  <c r="E132"/>
  <c r="F87"/>
  <c r="E85"/>
  <c r="J22"/>
  <c r="E22"/>
  <c r="J90"/>
  <c r="J21"/>
  <c r="J19"/>
  <c r="E19"/>
  <c r="J89"/>
  <c r="J18"/>
  <c r="J16"/>
  <c r="E16"/>
  <c r="F90"/>
  <c r="J15"/>
  <c r="J13"/>
  <c r="E13"/>
  <c r="F136"/>
  <c r="J12"/>
  <c r="J10"/>
  <c r="J87"/>
  <c i="1" r="L90"/>
  <c r="AM90"/>
  <c r="AM89"/>
  <c r="L89"/>
  <c r="AM87"/>
  <c r="L87"/>
  <c r="L85"/>
  <c r="L84"/>
  <c i="2" r="BK449"/>
  <c r="BK399"/>
  <c r="BK349"/>
  <c r="BK335"/>
  <c r="BK317"/>
  <c r="J292"/>
  <c r="BK252"/>
  <c r="J169"/>
  <c r="BK467"/>
  <c r="BK444"/>
  <c r="BK401"/>
  <c r="J358"/>
  <c r="BK339"/>
  <c r="BK314"/>
  <c r="J296"/>
  <c r="BK269"/>
  <c r="J219"/>
  <c r="J444"/>
  <c r="J417"/>
  <c r="J400"/>
  <c r="BK365"/>
  <c r="J341"/>
  <c r="BK312"/>
  <c r="BK285"/>
  <c r="BK267"/>
  <c r="J255"/>
  <c r="J193"/>
  <c r="J421"/>
  <c r="BK352"/>
  <c r="J344"/>
  <c r="BK327"/>
  <c r="BK302"/>
  <c r="BK277"/>
  <c r="J218"/>
  <c r="BK158"/>
  <c r="J467"/>
  <c r="BK441"/>
  <c r="BK385"/>
  <c r="BK331"/>
  <c r="BK322"/>
  <c r="J312"/>
  <c r="BK264"/>
  <c r="BK219"/>
  <c r="BK379"/>
  <c r="BK347"/>
  <c r="BK338"/>
  <c r="BK310"/>
  <c r="BK301"/>
  <c r="J281"/>
  <c r="BK245"/>
  <c r="J207"/>
  <c r="J434"/>
  <c r="BK423"/>
  <c r="J365"/>
  <c r="BK342"/>
  <c r="J329"/>
  <c r="J309"/>
  <c r="BK290"/>
  <c r="BK261"/>
  <c r="J216"/>
  <c r="J143"/>
  <c r="BK462"/>
  <c r="BK440"/>
  <c r="BK396"/>
  <c r="J351"/>
  <c r="J324"/>
  <c r="J308"/>
  <c r="J273"/>
  <c r="BK234"/>
  <c r="J165"/>
  <c r="BK439"/>
  <c r="J402"/>
  <c r="J371"/>
  <c r="BK354"/>
  <c r="BK334"/>
  <c r="BK320"/>
  <c r="BK294"/>
  <c r="BK259"/>
  <c r="BK434"/>
  <c r="BK371"/>
  <c r="BK348"/>
  <c r="BK330"/>
  <c r="J305"/>
  <c r="BK268"/>
  <c r="J242"/>
  <c r="BK145"/>
  <c r="J458"/>
  <c r="J440"/>
  <c r="BK394"/>
  <c r="J334"/>
  <c r="BK325"/>
  <c r="J313"/>
  <c r="BK292"/>
  <c r="BK230"/>
  <c r="BK433"/>
  <c r="J396"/>
  <c r="BK369"/>
  <c r="J343"/>
  <c r="J318"/>
  <c r="J302"/>
  <c r="J288"/>
  <c r="J269"/>
  <c r="J244"/>
  <c r="BK431"/>
  <c r="J415"/>
  <c r="BK392"/>
  <c r="J340"/>
  <c r="J325"/>
  <c r="J304"/>
  <c r="BK300"/>
  <c r="J266"/>
  <c r="J222"/>
  <c r="BK149"/>
  <c r="BK465"/>
  <c r="BK448"/>
  <c r="J433"/>
  <c r="J389"/>
  <c r="J336"/>
  <c r="J310"/>
  <c r="BK282"/>
  <c r="BK262"/>
  <c r="BK222"/>
  <c r="J411"/>
  <c r="J383"/>
  <c r="BK346"/>
  <c r="J332"/>
  <c r="J315"/>
  <c r="J291"/>
  <c r="J263"/>
  <c r="BK200"/>
  <c r="BK437"/>
  <c r="BK417"/>
  <c r="BK364"/>
  <c r="J337"/>
  <c r="BK306"/>
  <c r="J284"/>
  <c r="J252"/>
  <c r="BK161"/>
  <c r="J469"/>
  <c r="BK451"/>
  <c r="J431"/>
  <c r="J369"/>
  <c r="J342"/>
  <c r="BK326"/>
  <c r="BK315"/>
  <c r="BK249"/>
  <c r="J145"/>
  <c r="BK415"/>
  <c r="BK389"/>
  <c r="BK360"/>
  <c r="BK340"/>
  <c r="J314"/>
  <c r="J294"/>
  <c r="BK284"/>
  <c r="J268"/>
  <c r="BK255"/>
  <c r="J234"/>
  <c r="BK173"/>
  <c r="J451"/>
  <c r="BK430"/>
  <c r="J364"/>
  <c r="BK337"/>
  <c r="J322"/>
  <c r="J301"/>
  <c r="J282"/>
  <c r="BK244"/>
  <c r="BK196"/>
  <c i="1" r="AS94"/>
  <c i="2" r="BK458"/>
  <c r="J439"/>
  <c r="J392"/>
  <c r="BK341"/>
  <c r="J317"/>
  <c r="J300"/>
  <c r="BK270"/>
  <c r="J226"/>
  <c r="BK144"/>
  <c r="BK426"/>
  <c r="J393"/>
  <c r="J360"/>
  <c r="J338"/>
  <c r="BK323"/>
  <c r="BK289"/>
  <c r="J276"/>
  <c r="J247"/>
  <c r="J435"/>
  <c r="J385"/>
  <c r="J349"/>
  <c r="BK333"/>
  <c r="J285"/>
  <c r="J259"/>
  <c r="J215"/>
  <c r="BK143"/>
  <c r="J456"/>
  <c r="J430"/>
  <c r="J347"/>
  <c r="J330"/>
  <c r="BK297"/>
  <c r="BK243"/>
  <c r="BK193"/>
  <c r="J426"/>
  <c r="BK383"/>
  <c r="J346"/>
  <c r="BK328"/>
  <c r="J311"/>
  <c r="J297"/>
  <c r="BK274"/>
  <c r="BK266"/>
  <c r="BK211"/>
  <c r="J196"/>
  <c r="J438"/>
  <c r="BK411"/>
  <c r="J391"/>
  <c r="BK343"/>
  <c r="BK332"/>
  <c r="BK311"/>
  <c r="BK288"/>
  <c r="J230"/>
  <c r="J161"/>
  <c r="BK469"/>
  <c r="J449"/>
  <c r="J406"/>
  <c r="J354"/>
  <c r="J328"/>
  <c r="BK316"/>
  <c r="BK304"/>
  <c r="J274"/>
  <c r="BK247"/>
  <c r="BK169"/>
  <c r="J441"/>
  <c r="J409"/>
  <c r="BK375"/>
  <c r="BK351"/>
  <c r="J326"/>
  <c r="BK305"/>
  <c r="BK265"/>
  <c r="J243"/>
  <c r="J173"/>
  <c r="J423"/>
  <c r="J379"/>
  <c r="J335"/>
  <c r="BK324"/>
  <c r="J295"/>
  <c r="BK276"/>
  <c r="J245"/>
  <c r="J211"/>
  <c r="J462"/>
  <c r="J442"/>
  <c r="J399"/>
  <c r="BK359"/>
  <c r="J333"/>
  <c r="J319"/>
  <c r="BK295"/>
  <c r="BK207"/>
  <c r="BK409"/>
  <c r="BK391"/>
  <c r="J352"/>
  <c r="J320"/>
  <c r="BK308"/>
  <c r="BK291"/>
  <c r="BK273"/>
  <c r="J264"/>
  <c r="BK215"/>
  <c r="J200"/>
  <c r="BK435"/>
  <c r="BK421"/>
  <c r="J394"/>
  <c r="BK336"/>
  <c r="J327"/>
  <c r="J307"/>
  <c r="BK296"/>
  <c r="BK263"/>
  <c r="BK218"/>
  <c r="J144"/>
  <c r="BK456"/>
  <c r="BK438"/>
  <c r="BK393"/>
  <c r="J348"/>
  <c r="J323"/>
  <c r="BK307"/>
  <c r="J277"/>
  <c r="J249"/>
  <c r="BK216"/>
  <c r="BK442"/>
  <c r="J401"/>
  <c r="J359"/>
  <c r="BK344"/>
  <c r="J331"/>
  <c r="BK313"/>
  <c r="BK281"/>
  <c r="J262"/>
  <c r="BK226"/>
  <c r="J149"/>
  <c r="BK406"/>
  <c r="J339"/>
  <c r="BK318"/>
  <c r="J290"/>
  <c r="J265"/>
  <c r="BK165"/>
  <c r="J465"/>
  <c r="J448"/>
  <c r="BK400"/>
  <c r="BK358"/>
  <c r="BK329"/>
  <c r="J316"/>
  <c r="BK309"/>
  <c r="J267"/>
  <c r="J437"/>
  <c r="BK402"/>
  <c r="J375"/>
  <c r="BK319"/>
  <c r="J306"/>
  <c r="J289"/>
  <c r="J270"/>
  <c r="J261"/>
  <c r="BK242"/>
  <c r="J158"/>
  <c l="1" r="P142"/>
  <c r="R164"/>
  <c r="T217"/>
  <c r="T251"/>
  <c r="T260"/>
  <c r="T293"/>
  <c r="R299"/>
  <c r="BK321"/>
  <c r="J321"/>
  <c r="J109"/>
  <c r="BK345"/>
  <c r="J345"/>
  <c r="J110"/>
  <c r="P353"/>
  <c r="R370"/>
  <c r="T395"/>
  <c r="T443"/>
  <c r="BK142"/>
  <c r="P164"/>
  <c r="P217"/>
  <c r="R241"/>
  <c r="P251"/>
  <c r="R260"/>
  <c r="T275"/>
  <c r="BK299"/>
  <c r="P299"/>
  <c r="T299"/>
  <c r="T303"/>
  <c r="R345"/>
  <c r="P350"/>
  <c r="BK370"/>
  <c r="J370"/>
  <c r="J113"/>
  <c r="BK395"/>
  <c r="J395"/>
  <c r="J114"/>
  <c r="BK422"/>
  <c r="J422"/>
  <c r="J115"/>
  <c r="BK443"/>
  <c r="J443"/>
  <c r="J116"/>
  <c r="P450"/>
  <c r="P457"/>
  <c r="T164"/>
  <c r="P241"/>
  <c r="P260"/>
  <c r="R275"/>
  <c r="P293"/>
  <c r="R303"/>
  <c r="R321"/>
  <c r="T345"/>
  <c r="BK353"/>
  <c r="J353"/>
  <c r="J112"/>
  <c r="T353"/>
  <c r="R395"/>
  <c r="P422"/>
  <c r="P443"/>
  <c r="R450"/>
  <c r="BK457"/>
  <c r="J457"/>
  <c r="J118"/>
  <c r="R142"/>
  <c r="R141"/>
  <c r="T142"/>
  <c r="T141"/>
  <c r="R217"/>
  <c r="T241"/>
  <c r="BK251"/>
  <c r="J251"/>
  <c r="J102"/>
  <c r="R251"/>
  <c r="BK275"/>
  <c r="J275"/>
  <c r="J104"/>
  <c r="BK293"/>
  <c r="J293"/>
  <c r="J105"/>
  <c r="P303"/>
  <c r="P321"/>
  <c r="P345"/>
  <c r="T350"/>
  <c r="P370"/>
  <c r="P395"/>
  <c r="R422"/>
  <c r="R443"/>
  <c r="T450"/>
  <c r="T457"/>
  <c r="BK164"/>
  <c r="J164"/>
  <c r="J97"/>
  <c r="BK217"/>
  <c r="J217"/>
  <c r="J98"/>
  <c r="BK241"/>
  <c r="J241"/>
  <c r="J99"/>
  <c r="BK260"/>
  <c r="J260"/>
  <c r="J103"/>
  <c r="P275"/>
  <c r="R293"/>
  <c r="BK303"/>
  <c r="J303"/>
  <c r="J108"/>
  <c r="T321"/>
  <c r="BK350"/>
  <c r="J350"/>
  <c r="J111"/>
  <c r="R350"/>
  <c r="R353"/>
  <c r="T370"/>
  <c r="T422"/>
  <c r="BK450"/>
  <c r="J450"/>
  <c r="J117"/>
  <c r="R457"/>
  <c r="BK248"/>
  <c r="J248"/>
  <c r="J100"/>
  <c r="BK464"/>
  <c r="J464"/>
  <c r="J120"/>
  <c r="BK466"/>
  <c r="J466"/>
  <c r="J121"/>
  <c r="BK468"/>
  <c r="J468"/>
  <c r="J122"/>
  <c r="J137"/>
  <c r="BE169"/>
  <c r="BE193"/>
  <c r="BE247"/>
  <c r="BE263"/>
  <c r="BE273"/>
  <c r="BE274"/>
  <c r="BE277"/>
  <c r="BE285"/>
  <c r="BE290"/>
  <c r="BE296"/>
  <c r="BE300"/>
  <c r="BE307"/>
  <c r="BE309"/>
  <c r="BE317"/>
  <c r="BE326"/>
  <c r="BE331"/>
  <c r="BE332"/>
  <c r="BE336"/>
  <c r="BE337"/>
  <c r="BE342"/>
  <c r="BE344"/>
  <c r="BE348"/>
  <c r="BE351"/>
  <c r="BE358"/>
  <c r="BE359"/>
  <c r="BE385"/>
  <c r="BE392"/>
  <c r="BE406"/>
  <c r="BE423"/>
  <c r="J136"/>
  <c r="BE173"/>
  <c r="BE196"/>
  <c r="BE200"/>
  <c r="BE226"/>
  <c r="BE234"/>
  <c r="BE269"/>
  <c r="BE288"/>
  <c r="BE289"/>
  <c r="BE291"/>
  <c r="BE305"/>
  <c r="BE308"/>
  <c r="BE338"/>
  <c r="BE339"/>
  <c r="BE340"/>
  <c r="BE341"/>
  <c r="BE343"/>
  <c r="BE346"/>
  <c r="BE349"/>
  <c r="BE365"/>
  <c r="BE383"/>
  <c r="BE391"/>
  <c r="BE462"/>
  <c r="BE465"/>
  <c r="BE469"/>
  <c r="F137"/>
  <c r="BE144"/>
  <c r="BE207"/>
  <c r="BE230"/>
  <c r="BE244"/>
  <c r="BE249"/>
  <c r="BE255"/>
  <c r="BE282"/>
  <c r="BE292"/>
  <c r="BE294"/>
  <c r="BE301"/>
  <c r="BE312"/>
  <c r="BE314"/>
  <c r="BE323"/>
  <c r="BE328"/>
  <c r="BE329"/>
  <c r="BE334"/>
  <c r="BE347"/>
  <c r="BE354"/>
  <c r="BE369"/>
  <c r="BE375"/>
  <c r="BE399"/>
  <c r="BE401"/>
  <c r="BE409"/>
  <c r="BE415"/>
  <c r="BE431"/>
  <c r="BE456"/>
  <c r="F89"/>
  <c r="J134"/>
  <c r="BE145"/>
  <c r="BE216"/>
  <c r="BE219"/>
  <c r="BE222"/>
  <c r="BE242"/>
  <c r="BE252"/>
  <c r="BE264"/>
  <c r="BE304"/>
  <c r="BE311"/>
  <c r="BE319"/>
  <c r="BE322"/>
  <c r="BE324"/>
  <c r="BE325"/>
  <c r="BE330"/>
  <c r="BE379"/>
  <c r="BE421"/>
  <c r="BE430"/>
  <c r="BE434"/>
  <c r="BE435"/>
  <c r="BE437"/>
  <c r="BE438"/>
  <c r="BE440"/>
  <c r="BE448"/>
  <c r="BE143"/>
  <c r="BE149"/>
  <c r="BE161"/>
  <c r="BE218"/>
  <c r="BE245"/>
  <c r="BE261"/>
  <c r="BE265"/>
  <c r="BE266"/>
  <c r="BE267"/>
  <c r="BE270"/>
  <c r="BE276"/>
  <c r="BE281"/>
  <c r="BE302"/>
  <c r="BE306"/>
  <c r="BE313"/>
  <c r="BE315"/>
  <c r="BE320"/>
  <c r="BE327"/>
  <c r="BE333"/>
  <c r="BE335"/>
  <c r="BE352"/>
  <c r="BE364"/>
  <c r="BE371"/>
  <c r="BE394"/>
  <c r="BE400"/>
  <c r="BE402"/>
  <c r="BE411"/>
  <c r="BE441"/>
  <c r="BE442"/>
  <c r="BE449"/>
  <c r="BE451"/>
  <c r="BE458"/>
  <c r="BE467"/>
  <c r="BE158"/>
  <c r="BE165"/>
  <c r="BE211"/>
  <c r="BE215"/>
  <c r="BE243"/>
  <c r="BE259"/>
  <c r="BE262"/>
  <c r="BE268"/>
  <c r="BE284"/>
  <c r="BE295"/>
  <c r="BE297"/>
  <c r="BE310"/>
  <c r="BE316"/>
  <c r="BE318"/>
  <c r="BE360"/>
  <c r="BE389"/>
  <c r="BE393"/>
  <c r="BE396"/>
  <c r="BE417"/>
  <c r="BE426"/>
  <c r="BE433"/>
  <c r="BE439"/>
  <c r="BE444"/>
  <c r="F34"/>
  <c i="1" r="BC95"/>
  <c r="BC94"/>
  <c r="AY94"/>
  <c i="2" r="J32"/>
  <c i="1" r="AW95"/>
  <c i="2" r="F32"/>
  <c i="1" r="BA95"/>
  <c r="BA94"/>
  <c r="AW94"/>
  <c r="AK30"/>
  <c i="2" r="F35"/>
  <c i="1" r="BD95"/>
  <c r="BD94"/>
  <c r="W33"/>
  <c i="2" r="F33"/>
  <c i="1" r="BB95"/>
  <c r="BB94"/>
  <c r="W31"/>
  <c i="2" l="1" r="P298"/>
  <c r="T298"/>
  <c r="BK141"/>
  <c r="P250"/>
  <c r="BK298"/>
  <c r="J298"/>
  <c r="J106"/>
  <c r="R298"/>
  <c r="R250"/>
  <c r="R140"/>
  <c r="T250"/>
  <c r="T140"/>
  <c r="P141"/>
  <c r="P140"/>
  <c i="1" r="AU95"/>
  <c i="2" r="BK250"/>
  <c r="J250"/>
  <c r="J101"/>
  <c r="J299"/>
  <c r="J107"/>
  <c r="J142"/>
  <c r="J96"/>
  <c r="BK463"/>
  <c r="J463"/>
  <c r="J119"/>
  <c i="1" r="W30"/>
  <c r="W32"/>
  <c r="AX94"/>
  <c i="2" r="J31"/>
  <c i="1" r="AV95"/>
  <c r="AT95"/>
  <c r="AU94"/>
  <c i="2" r="F31"/>
  <c i="1" r="AZ95"/>
  <c r="AZ94"/>
  <c r="AV94"/>
  <c r="AK29"/>
  <c i="2" l="1" r="BK140"/>
  <c r="J140"/>
  <c r="J94"/>
  <c r="J141"/>
  <c r="J95"/>
  <c i="1" r="AT94"/>
  <c r="W29"/>
  <c i="2" l="1" r="J28"/>
  <c i="1" r="AG95"/>
  <c r="AG94"/>
  <c r="AK26"/>
  <c i="2" l="1" r="J37"/>
  <c i="1" r="AN95"/>
  <c r="AK35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<sst xmlns="http://schemas.openxmlformats.org/spreadsheetml/2006/main">
  <si>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</si>
  <si>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</si>
  <si>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</si>
  <si>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</si>
  <si>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</si>
  <si>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{04475619-5d21-4eda-8d6b-315cb133fa61}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</si>
  <si>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</si>
  <si>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</si>
  <si>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</si>
  <si>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</si>
  <si>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</si>
  <si>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</si>
  <si>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</si>
  <si>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</si>
  <si>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24P-BAU005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</si>
  <si>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</si>
  <si>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</si>
  <si>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 xml:space="preserve"> Roudnice n.L. změna stavby MŠ - Školní 1804 - speciální vyšetřovna</t>
  </si>
  <si>
    <t>KSO:</t>
  </si>
  <si>
    <t>CC-CZ:</t>
  </si>
  <si>
    <t>Místo:</t>
  </si>
  <si>
    <t xml:space="preserve"> </t>
  </si>
  <si>
    <t>Datum:</t>
  </si>
  <si>
    <t>23. 6. 2024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</si>
  <si>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</si>
  <si>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</si>
  <si>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</si>
  <si>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</si>
  <si>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</si>
  <si>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</si>
  <si>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</si>
  <si>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</si>
  <si>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</si>
  <si>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</si>
  <si>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</si>
  <si>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</si>
  <si>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</si>
  <si>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</si>
  <si>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</si>
  <si>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</si>
  <si>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</si>
  <si>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</si>
  <si>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</si>
  <si>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</si>
  <si>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</si>
  <si>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</si>
  <si>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</si>
  <si>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</si>
  <si>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</si>
  <si>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</si>
  <si>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</si>
  <si>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</si>
  <si>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</si>
  <si>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</si>
  <si>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</si>
  <si>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</si>
  <si>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</si>
  <si>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</si>
  <si>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</si>
  <si>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</si>
  <si>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</si>
  <si>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</si>
  <si>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</si>
  <si>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</si>
  <si>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</si>
  <si>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</si>
  <si>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</si>
  <si>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</si>
  <si>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</si>
  <si>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</si>
  <si>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</si>
  <si>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</si>
  <si>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</si>
  <si>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</si>
  <si>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</si>
  <si>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</si>
  <si>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</si>
  <si>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</si>
  <si>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</si>
  <si>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</si>
  <si>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</si>
  <si>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</si>
  <si>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</si>
  <si>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</si>
  <si>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</si>
  <si>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</si>
  <si>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</si>
  <si>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</si>
  <si>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</si>
  <si>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</si>
  <si>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</si>
  <si>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</si>
  <si>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</si>
  <si>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</si>
  <si>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</si>
  <si>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</si>
  <si>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</si>
  <si>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</si>
  <si>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741 - Elektroinstalace</t>
  </si>
  <si>
    <t xml:space="preserve">      D01 - Dodávky zařízení EZS_x000d_
</t>
  </si>
  <si>
    <t xml:space="preserve">      D1 - Instalovaný materiál a kabelová vedení</t>
  </si>
  <si>
    <t xml:space="preserve">      D2 - Montážní práce</t>
  </si>
  <si>
    <t xml:space="preserve">      D3 - Ostatní</t>
  </si>
  <si>
    <t xml:space="preserve">    751 - Vzduchotechnika</t>
  </si>
  <si>
    <t xml:space="preserve">    766 - Konstrukce truhlářské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</si>
  <si>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</si>
  <si>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</si>
  <si>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</si>
  <si>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</si>
  <si>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</si>
  <si>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</si>
  <si>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</si>
  <si>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</si>
  <si>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VRN7 - Provozní vlivy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</si>
  <si>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</si>
  <si>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</si>
  <si>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</si>
  <si>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</si>
  <si>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</si>
  <si>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</si>
  <si>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</si>
  <si>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</si>
  <si>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</si>
  <si>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</si>
  <si>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</si>
  <si>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</si>
  <si>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</si>
  <si>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</si>
  <si>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</si>
  <si>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</si>
  <si>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</si>
  <si>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</si>
  <si>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</si>
  <si>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</si>
  <si>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317142430</t>
  </si>
  <si>
    <t>Překlad nenosný pórobetonový š 125 mm v do 250 mm na tenkovrstvou maltu dl do 1000 mm</t>
  </si>
  <si>
    <t>kus</t>
  </si>
  <si>
    <t>4</t>
  </si>
  <si>
    <t>-1588408524</t>
  </si>
  <si>
    <t>317142432</t>
  </si>
  <si>
    <t>Překlad nenosný pórobetonový š 125 mm v do 250 mm na tenkovrstvou maltu dl přes 1000 do 1250 mm</t>
  </si>
  <si>
    <t>-334926046</t>
  </si>
  <si>
    <t>340271035</t>
  </si>
  <si>
    <t>Zazdívka otvorů v příčkách nebo stěnách pl přes 1 do 4 m2 tvárnicemi pórobetonovými tl 125 mm</t>
  </si>
  <si>
    <t>m2</t>
  </si>
  <si>
    <t>2063271590</t>
  </si>
  <si>
    <t>VV</t>
  </si>
  <si>
    <t>zazdívka po vybouraných dveřích</t>
  </si>
  <si>
    <t>1,30*2,20*2</t>
  </si>
  <si>
    <t>Součet</t>
  </si>
  <si>
    <t>342272235</t>
  </si>
  <si>
    <t>Příčka z pórobetonových hladkých tvárnic na tenkovrstvou maltu tl 125 mm</t>
  </si>
  <si>
    <t>1568981198</t>
  </si>
  <si>
    <t>nové příčky</t>
  </si>
  <si>
    <t>(1,15+0,685+0,125+2,19+0,125+0,90)*3,15</t>
  </si>
  <si>
    <t>wc</t>
  </si>
  <si>
    <t>1,30*3,15*2</t>
  </si>
  <si>
    <t>odpočet</t>
  </si>
  <si>
    <t>-0,70*2,00*2</t>
  </si>
  <si>
    <t>-0,80*2,00</t>
  </si>
  <si>
    <t>5</t>
  </si>
  <si>
    <t>342291112</t>
  </si>
  <si>
    <t>Ukotvení příček montážní polyuretanovou pěnou tl příčky přes 100 mm</t>
  </si>
  <si>
    <t>m</t>
  </si>
  <si>
    <t>-1109890112</t>
  </si>
  <si>
    <t>31,15+0,685+0,125+2,19+0,125+0,90+1,30*2</t>
  </si>
  <si>
    <t>6</t>
  </si>
  <si>
    <t>342291121</t>
  </si>
  <si>
    <t>Ukotvení příček k cihelným konstrukcím plochými kotvami</t>
  </si>
  <si>
    <t>1716318484</t>
  </si>
  <si>
    <t>6*3,15</t>
  </si>
  <si>
    <t>Úpravy povrchů, podlahy a osazování výplní</t>
  </si>
  <si>
    <t>7</t>
  </si>
  <si>
    <t>611311131</t>
  </si>
  <si>
    <t>Vápenný štuk vnitřních rovných stropů tloušťky do 3 mm</t>
  </si>
  <si>
    <t>677703464</t>
  </si>
  <si>
    <t>přeštukování stropů</t>
  </si>
  <si>
    <t>24,32</t>
  </si>
  <si>
    <t>8</t>
  </si>
  <si>
    <t>611325411</t>
  </si>
  <si>
    <t>Oprava vnitřní vápenocementové hladké omítky stropů v rozsahu plochy do 10 %</t>
  </si>
  <si>
    <t>2086755902</t>
  </si>
  <si>
    <t>oprava omítky stropů</t>
  </si>
  <si>
    <t>9</t>
  </si>
  <si>
    <t>612142001</t>
  </si>
  <si>
    <t>Pletivo sklovláknité vnitřních stěn vtlačené do tmelu</t>
  </si>
  <si>
    <t>-298146896</t>
  </si>
  <si>
    <t>zádveří</t>
  </si>
  <si>
    <t>(4,49-2,05+0,685+1,30+0,125+0,685)*3,15</t>
  </si>
  <si>
    <t>-0,70*2,00</t>
  </si>
  <si>
    <t>předsíň</t>
  </si>
  <si>
    <t>(0,90+1,30)*2*3,15</t>
  </si>
  <si>
    <t>vyšetřovna</t>
  </si>
  <si>
    <t>(4,46+0,628+0,125)*3,15</t>
  </si>
  <si>
    <t>odúpčet</t>
  </si>
  <si>
    <t>10</t>
  </si>
  <si>
    <t>612311131</t>
  </si>
  <si>
    <t>Vápenný štuk vnitřních stěn tloušťky do 3 mm</t>
  </si>
  <si>
    <t>-993088626</t>
  </si>
  <si>
    <t>53,321+51,831</t>
  </si>
  <si>
    <t>11</t>
  </si>
  <si>
    <t>612325225</t>
  </si>
  <si>
    <t>Vápenocementová štuková omítka malých ploch přes 1 do 4 m2 na stěnách</t>
  </si>
  <si>
    <t>1048077370</t>
  </si>
  <si>
    <t>z chodby po zazdívce</t>
  </si>
  <si>
    <t>612325412</t>
  </si>
  <si>
    <t>Oprava vnitřní vápenocementové hladké omítky stěn v rozsahu plochy přes 10 do 30 %</t>
  </si>
  <si>
    <t>-298979006</t>
  </si>
  <si>
    <t>vnitřní omítky</t>
  </si>
  <si>
    <t>(1,09+4,24+4,49)*2*3,15</t>
  </si>
  <si>
    <t>-1,47*2,08*2</t>
  </si>
  <si>
    <t>-1,12*2,17</t>
  </si>
  <si>
    <t>13</t>
  </si>
  <si>
    <t>622215123</t>
  </si>
  <si>
    <t>Oprava kontaktního zateplení stěn z polystyrenových desek tl přes 80 do 120 mm pl přes 0,25 do 0,5 m2</t>
  </si>
  <si>
    <t>-1929032948</t>
  </si>
  <si>
    <t>oprava po odvětrání na fasádě - odhad</t>
  </si>
  <si>
    <t>14</t>
  </si>
  <si>
    <t>642942111</t>
  </si>
  <si>
    <t>Osazování zárubní nebo rámů dveřních kovových do 2,5 m2 na MC</t>
  </si>
  <si>
    <t>1902015907</t>
  </si>
  <si>
    <t>vnitřní zárubně</t>
  </si>
  <si>
    <t>2+1</t>
  </si>
  <si>
    <t>15</t>
  </si>
  <si>
    <t>M</t>
  </si>
  <si>
    <t>55331486</t>
  </si>
  <si>
    <t>zárubeň jednokřídlá ocelová pro zdění tl stěny 110-150mm rozměru 700/1970, 2100mm</t>
  </si>
  <si>
    <t>1250886354</t>
  </si>
  <si>
    <t>16</t>
  </si>
  <si>
    <t>55331487</t>
  </si>
  <si>
    <t>zárubeň jednokřídlá ocelová pro zdění tl stěny 110-150mm rozměru 800/1970, 2100mm</t>
  </si>
  <si>
    <t>-1142183556</t>
  </si>
  <si>
    <t>Ostatní konstrukce a práce, bourání</t>
  </si>
  <si>
    <t>17</t>
  </si>
  <si>
    <t>949101111</t>
  </si>
  <si>
    <t>Lešení pomocné pro objekty pozemních staveb s lešeňovou podlahou v do 1,9 m zatížení do 150 kg/m2</t>
  </si>
  <si>
    <t>-1689218735</t>
  </si>
  <si>
    <t>18</t>
  </si>
  <si>
    <t>952901111</t>
  </si>
  <si>
    <t>Vyčištění budov bytové a občanské výstavby při výšce podlaží do 4 m</t>
  </si>
  <si>
    <t>-430062433</t>
  </si>
  <si>
    <t>4,19+1,17*2+16,50</t>
  </si>
  <si>
    <t>19</t>
  </si>
  <si>
    <t>968072455</t>
  </si>
  <si>
    <t>Vybourání kovových dveřních zárubní pl do 2 m2</t>
  </si>
  <si>
    <t>1879744615</t>
  </si>
  <si>
    <t>vybourání zárubně</t>
  </si>
  <si>
    <t>0,80*2,00</t>
  </si>
  <si>
    <t>20</t>
  </si>
  <si>
    <t>971033361</t>
  </si>
  <si>
    <t>Vybourání otvorů ve zdivu cihelném pl do 0,09 m2 na MVC nebo MV tl do 600 mm</t>
  </si>
  <si>
    <t>1778970755</t>
  </si>
  <si>
    <t>pro odvětrání wc</t>
  </si>
  <si>
    <t>978011121</t>
  </si>
  <si>
    <t>Otlučení (osekání) vnitřní vápenné nebo vápenocementové omítky stropů v rozsahu přes 5 do 10 %</t>
  </si>
  <si>
    <t>1341151773</t>
  </si>
  <si>
    <t>oprava stropů</t>
  </si>
  <si>
    <t>22</t>
  </si>
  <si>
    <t>978013141</t>
  </si>
  <si>
    <t>Otlučení (osekání) vnitřní vápenné nebo vápenocementové omítky stěn v rozsahu přes 10 do 30 %</t>
  </si>
  <si>
    <t>-2131612550</t>
  </si>
  <si>
    <t>997</t>
  </si>
  <si>
    <t>Přesun sutě</t>
  </si>
  <si>
    <t>23</t>
  </si>
  <si>
    <t>997013211</t>
  </si>
  <si>
    <t>Vnitrostaveništní doprava suti a vybouraných hmot pro budovy v do 6 m ručně</t>
  </si>
  <si>
    <t>t</t>
  </si>
  <si>
    <t>-1919342594</t>
  </si>
  <si>
    <t>24</t>
  </si>
  <si>
    <t>997013219</t>
  </si>
  <si>
    <t>Příplatek k vnitrostaveništní dopravě suti a vybouraných hmot za zvětšenou dopravu suti ZKD 10 m</t>
  </si>
  <si>
    <t>1631391053</t>
  </si>
  <si>
    <t>25</t>
  </si>
  <si>
    <t>997013501</t>
  </si>
  <si>
    <t>Odvoz suti a vybouraných hmot na skládku nebo meziskládku do 1 km se složením</t>
  </si>
  <si>
    <t>1297695838</t>
  </si>
  <si>
    <t>26</t>
  </si>
  <si>
    <t>997013509</t>
  </si>
  <si>
    <t>Příplatek k odvozu suti a vybouraných hmot na skládku ZKD 1 km přes 1 km</t>
  </si>
  <si>
    <t>-1019238562</t>
  </si>
  <si>
    <t>1,358*15 'Přepočtené koeficientem množství</t>
  </si>
  <si>
    <t>27</t>
  </si>
  <si>
    <t>997013631</t>
  </si>
  <si>
    <t>Poplatek za uložení na skládce (skládkovné) stavebního odpadu směsného kód odpadu 17 09 04</t>
  </si>
  <si>
    <t>968650652</t>
  </si>
  <si>
    <t>998</t>
  </si>
  <si>
    <t>Přesun hmot</t>
  </si>
  <si>
    <t>28</t>
  </si>
  <si>
    <t>998018001</t>
  </si>
  <si>
    <t>Přesun hmot pro budovy ruční pro budovy v do 6 m</t>
  </si>
  <si>
    <t>53901736</t>
  </si>
  <si>
    <t>PSV</t>
  </si>
  <si>
    <t>Práce a dodávky PSV</t>
  </si>
  <si>
    <t>711</t>
  </si>
  <si>
    <t>Izolace proti vodě, vlhkosti a plynům</t>
  </si>
  <si>
    <t>29</t>
  </si>
  <si>
    <t>711493111</t>
  </si>
  <si>
    <t>Izolace proti podpovrchové a tlakové vodě vodorovná těsnicí hmotou dvousložkovou na bázi cementu</t>
  </si>
  <si>
    <t>391601346</t>
  </si>
  <si>
    <t>1,17*2</t>
  </si>
  <si>
    <t>30</t>
  </si>
  <si>
    <t>711493121</t>
  </si>
  <si>
    <t>Izolace proti podpovrchové a tlakové vodě svislá těsnicí hmotou dvousložkovou na bázi cementu</t>
  </si>
  <si>
    <t>-424828645</t>
  </si>
  <si>
    <t>vytažení na stěnu</t>
  </si>
  <si>
    <t>5,00</t>
  </si>
  <si>
    <t>31</t>
  </si>
  <si>
    <t>998711311</t>
  </si>
  <si>
    <t>Přesun hmot procentní pro izolace proti vodě, vlhkosti a plynům ruční v objektech v do 6 m</t>
  </si>
  <si>
    <t>%</t>
  </si>
  <si>
    <t>1231829447</t>
  </si>
  <si>
    <t>721</t>
  </si>
  <si>
    <t>Zdravotechnika - vnitřní kanalizace</t>
  </si>
  <si>
    <t>32</t>
  </si>
  <si>
    <t>721171803</t>
  </si>
  <si>
    <t>Demontáž potrubí z PVC D do 75</t>
  </si>
  <si>
    <t>1458006707</t>
  </si>
  <si>
    <t>33</t>
  </si>
  <si>
    <t>721171905</t>
  </si>
  <si>
    <t>Potrubí z PP vsazení odbočky do hrdla DN 110</t>
  </si>
  <si>
    <t>-693997859</t>
  </si>
  <si>
    <t>34</t>
  </si>
  <si>
    <t>721171913</t>
  </si>
  <si>
    <t>Potrubí z PP propojení potrubí DN 50</t>
  </si>
  <si>
    <t>473419281</t>
  </si>
  <si>
    <t>35</t>
  </si>
  <si>
    <t>721171915</t>
  </si>
  <si>
    <t>Potrubí z PP propojení potrubí DN 110</t>
  </si>
  <si>
    <t>552264462</t>
  </si>
  <si>
    <t>36</t>
  </si>
  <si>
    <t>721174042</t>
  </si>
  <si>
    <t>Potrubí kanalizační z PP připojovací DN 40</t>
  </si>
  <si>
    <t>-1900386649</t>
  </si>
  <si>
    <t>37</t>
  </si>
  <si>
    <t>721174043</t>
  </si>
  <si>
    <t>Potrubí kanalizační z PP připojovací DN 50</t>
  </si>
  <si>
    <t>-1201110485</t>
  </si>
  <si>
    <t>38</t>
  </si>
  <si>
    <t>721174045</t>
  </si>
  <si>
    <t>Potrubí kanalizační z PP připojovací DN 110</t>
  </si>
  <si>
    <t>-387135576</t>
  </si>
  <si>
    <t>39</t>
  </si>
  <si>
    <t>721194104</t>
  </si>
  <si>
    <t>Vyvedení a upevnění odpadních výpustek DN 40</t>
  </si>
  <si>
    <t>-99144332</t>
  </si>
  <si>
    <t>40</t>
  </si>
  <si>
    <t>721194109</t>
  </si>
  <si>
    <t>Vyvedení a upevnění odpadních výpustek DN 110</t>
  </si>
  <si>
    <t>-1458910929</t>
  </si>
  <si>
    <t>41</t>
  </si>
  <si>
    <t>721290111</t>
  </si>
  <si>
    <t>Zkouška těsnosti potrubí kanalizace vodou DN do 125</t>
  </si>
  <si>
    <t>34195576</t>
  </si>
  <si>
    <t>0,5+2+0,5</t>
  </si>
  <si>
    <t>42</t>
  </si>
  <si>
    <t>721910912</t>
  </si>
  <si>
    <t>Pročištění odpadů svislých v jednom podlaží DN do 200</t>
  </si>
  <si>
    <t>1290142642</t>
  </si>
  <si>
    <t>43</t>
  </si>
  <si>
    <t>998721101</t>
  </si>
  <si>
    <t>Přesun hmot tonážní pro vnitřní kanalizaci v objektech v do 6 m</t>
  </si>
  <si>
    <t>-1911086094</t>
  </si>
  <si>
    <t>722</t>
  </si>
  <si>
    <t>Zdravotechnika - vnitřní vodovod</t>
  </si>
  <si>
    <t>44</t>
  </si>
  <si>
    <t>722131932</t>
  </si>
  <si>
    <t>Potrubí pozinkované závitové propojení potrubí DN 20</t>
  </si>
  <si>
    <t>300862049</t>
  </si>
  <si>
    <t>45</t>
  </si>
  <si>
    <t>722174022</t>
  </si>
  <si>
    <t>Potrubí vodovodní plastové PPR svar polyfúze PN 20 D 20x3,4 mm</t>
  </si>
  <si>
    <t>-1155888353</t>
  </si>
  <si>
    <t>(1,5+2)*2</t>
  </si>
  <si>
    <t>0,6+0,6+0,6</t>
  </si>
  <si>
    <t>46</t>
  </si>
  <si>
    <t>722181221</t>
  </si>
  <si>
    <t>Ochrana vodovodního potrubí přilepenými termoizolačními trubicemi z PE tl přes 6 do 9 mm DN do 22 mm</t>
  </si>
  <si>
    <t>1711655958</t>
  </si>
  <si>
    <t>47</t>
  </si>
  <si>
    <t>722190401</t>
  </si>
  <si>
    <t>Vyvedení a upevnění výpustku DN do 25</t>
  </si>
  <si>
    <t>-1072872300</t>
  </si>
  <si>
    <t>1+2</t>
  </si>
  <si>
    <t>48</t>
  </si>
  <si>
    <t>722190901</t>
  </si>
  <si>
    <t>Uzavření nebo otevření vodovodního potrubí při opravách</t>
  </si>
  <si>
    <t>-1888620370</t>
  </si>
  <si>
    <t>49</t>
  </si>
  <si>
    <t>722220111</t>
  </si>
  <si>
    <t>Nástěnka pro výtokový ventil G 1/2" s jedním závitem</t>
  </si>
  <si>
    <t>131209415</t>
  </si>
  <si>
    <t>50</t>
  </si>
  <si>
    <t>722220241</t>
  </si>
  <si>
    <t>Přechodka dGK PPR PN 20 D 20 x G 1/2" s kovovým vnitřním závitem a převlečnou maticí</t>
  </si>
  <si>
    <t>1072313203</t>
  </si>
  <si>
    <t>51</t>
  </si>
  <si>
    <t>722232061</t>
  </si>
  <si>
    <t>Kohout kulový přímý G 1/2" PN 42 do 185°C vnitřní závit s vypouštěním</t>
  </si>
  <si>
    <t>42462044</t>
  </si>
  <si>
    <t>52</t>
  </si>
  <si>
    <t>722290226</t>
  </si>
  <si>
    <t>Zkouška těsnosti vodovodního potrubí závitového DN do 50</t>
  </si>
  <si>
    <t>-1991564835</t>
  </si>
  <si>
    <t>53</t>
  </si>
  <si>
    <t>722290234</t>
  </si>
  <si>
    <t>Proplach a dezinfekce vodovodního potrubí DN do 80</t>
  </si>
  <si>
    <t>-1873295443</t>
  </si>
  <si>
    <t>54</t>
  </si>
  <si>
    <t>998722101</t>
  </si>
  <si>
    <t>Přesun hmot tonážní pro vnitřní vodovod v objektech v do 6 m</t>
  </si>
  <si>
    <t>1003734788</t>
  </si>
  <si>
    <t>725</t>
  </si>
  <si>
    <t>Zdravotechnika - zařizovací předměty</t>
  </si>
  <si>
    <t>55</t>
  </si>
  <si>
    <t>725112171</t>
  </si>
  <si>
    <t>Kombi klozet s hlubokým splachováním odpad vodorovný</t>
  </si>
  <si>
    <t>soubor</t>
  </si>
  <si>
    <t>929543047</t>
  </si>
  <si>
    <t>56</t>
  </si>
  <si>
    <t>725211603</t>
  </si>
  <si>
    <t>Umyvadlo keramické bílé šířky 600 mm bez krytu na sifon připevněné na stěnu šrouby</t>
  </si>
  <si>
    <t>-245938311</t>
  </si>
  <si>
    <t>57</t>
  </si>
  <si>
    <t>725822613</t>
  </si>
  <si>
    <t>Baterie umyvadlová stojánková páková s výpustí</t>
  </si>
  <si>
    <t>2040841290</t>
  </si>
  <si>
    <t>58</t>
  </si>
  <si>
    <t>998725101</t>
  </si>
  <si>
    <t>Přesun hmot tonážní pro zařizovací předměty v objektech v do 6 m</t>
  </si>
  <si>
    <t>-1989785910</t>
  </si>
  <si>
    <t>741</t>
  </si>
  <si>
    <t>Elektroinstalace</t>
  </si>
  <si>
    <t>D01</t>
  </si>
  <si>
    <t xml:space="preserve">Dodávky zařízení EZS_x000d_
</t>
  </si>
  <si>
    <t>59</t>
  </si>
  <si>
    <t>Pol46</t>
  </si>
  <si>
    <t>Inst.kab.pro syst. JA-100 CC-01 (zabezpečov.)</t>
  </si>
  <si>
    <t>-1973843981</t>
  </si>
  <si>
    <t>60</t>
  </si>
  <si>
    <t>Pol47</t>
  </si>
  <si>
    <t>Příst.modul sběrnic. JA-114E -WH - s displ,klávesnicí a RFID bílá</t>
  </si>
  <si>
    <t>ks</t>
  </si>
  <si>
    <t>1995486032</t>
  </si>
  <si>
    <t>61</t>
  </si>
  <si>
    <t>Pol48</t>
  </si>
  <si>
    <t>JA-112P (G) Sběrnicový PIR detektor pohybu + RP 0,60.-</t>
  </si>
  <si>
    <t>-1586498578</t>
  </si>
  <si>
    <t>D1</t>
  </si>
  <si>
    <t>Instalovaný materiál a kabelová vedení</t>
  </si>
  <si>
    <t>62</t>
  </si>
  <si>
    <t>Pol49</t>
  </si>
  <si>
    <t xml:space="preserve">CYKY - J  3 x2,5 mm (C)</t>
  </si>
  <si>
    <t>-971269288</t>
  </si>
  <si>
    <t>63</t>
  </si>
  <si>
    <t>Pol50</t>
  </si>
  <si>
    <t>CYKY - J 3x1,5 mm (C)</t>
  </si>
  <si>
    <t>689423633</t>
  </si>
  <si>
    <t>64</t>
  </si>
  <si>
    <t>Pol51</t>
  </si>
  <si>
    <t xml:space="preserve">CYKY - O  3x1,5 mm (A)</t>
  </si>
  <si>
    <t>-1249887718</t>
  </si>
  <si>
    <t>65</t>
  </si>
  <si>
    <t>Pol52</t>
  </si>
  <si>
    <t>SXKD-5E-UTP-PVC solarix 305m PN27655141</t>
  </si>
  <si>
    <t>-1302742847</t>
  </si>
  <si>
    <t>66</t>
  </si>
  <si>
    <t>Pol53</t>
  </si>
  <si>
    <t>Koax.CB100F 6,6mm bílý, PVC vnitřní /Koax KH 21 D</t>
  </si>
  <si>
    <t>2089980475</t>
  </si>
  <si>
    <t>67</t>
  </si>
  <si>
    <t>Pol54</t>
  </si>
  <si>
    <t>Lišta LHD 40x20 HD</t>
  </si>
  <si>
    <t>-1386502229</t>
  </si>
  <si>
    <t>68</t>
  </si>
  <si>
    <t>Pol55</t>
  </si>
  <si>
    <t>Krabice KU 68-45 KA univezální šedá</t>
  </si>
  <si>
    <t>314170033</t>
  </si>
  <si>
    <t>69</t>
  </si>
  <si>
    <t>Pol56</t>
  </si>
  <si>
    <t>2316/LPE-2 trubka ohebná</t>
  </si>
  <si>
    <t>-2025931612</t>
  </si>
  <si>
    <t>70</t>
  </si>
  <si>
    <t>Pol57</t>
  </si>
  <si>
    <t xml:space="preserve">Spinač č.1  strojek vč. klapky a rámečku</t>
  </si>
  <si>
    <t>532629859</t>
  </si>
  <si>
    <t>71</t>
  </si>
  <si>
    <t>Pol58</t>
  </si>
  <si>
    <t xml:space="preserve">Spinač č.5  strojek  vč. klapky a rámečku</t>
  </si>
  <si>
    <t>-394055853</t>
  </si>
  <si>
    <t>72</t>
  </si>
  <si>
    <t>Pol59</t>
  </si>
  <si>
    <t>Spinač č.6 strojek vč. klapky a rámečku</t>
  </si>
  <si>
    <t>1145689729</t>
  </si>
  <si>
    <t>73</t>
  </si>
  <si>
    <t>Pol60</t>
  </si>
  <si>
    <t>Infra čidlo PS 1000 3drát 1002152 + RP 0,60.-</t>
  </si>
  <si>
    <t>1232852057</t>
  </si>
  <si>
    <t>74</t>
  </si>
  <si>
    <t>Pol61</t>
  </si>
  <si>
    <t>Zás. bílá s clon. 16A/230V,50Hz vč. rámečku, bezšroub.</t>
  </si>
  <si>
    <t>1297214961</t>
  </si>
  <si>
    <t>75</t>
  </si>
  <si>
    <t>Pol62</t>
  </si>
  <si>
    <t>Dvojzás.natoč. bílá 2x 16A/230V,50Hz</t>
  </si>
  <si>
    <t>282869405</t>
  </si>
  <si>
    <t>76</t>
  </si>
  <si>
    <t>Pol63</t>
  </si>
  <si>
    <t>Datová dvojzásuvka bílá, 2xRJ45, Cat.5e, komplet</t>
  </si>
  <si>
    <t>865687616</t>
  </si>
  <si>
    <t>77</t>
  </si>
  <si>
    <t>Pol64</t>
  </si>
  <si>
    <t>Zásuvka TV+R+SAT konc. včetně, komplet</t>
  </si>
  <si>
    <t>-163694944</t>
  </si>
  <si>
    <t>78</t>
  </si>
  <si>
    <t>Pol65</t>
  </si>
  <si>
    <t>Ventilátor VENTS 125ST</t>
  </si>
  <si>
    <t>-1359158705</t>
  </si>
  <si>
    <t>D2</t>
  </si>
  <si>
    <t>Montážní práce</t>
  </si>
  <si>
    <t>79</t>
  </si>
  <si>
    <t>Pol66</t>
  </si>
  <si>
    <t>CYKY-CYKYm 750V 3x2.5 volně uložený</t>
  </si>
  <si>
    <t>-1449803372</t>
  </si>
  <si>
    <t>80</t>
  </si>
  <si>
    <t>Pol67</t>
  </si>
  <si>
    <t>CYKY-CYKYm 750V 3x1.5 volně uložený</t>
  </si>
  <si>
    <t>653142247</t>
  </si>
  <si>
    <t>81</t>
  </si>
  <si>
    <t>-162543657</t>
  </si>
  <si>
    <t>82</t>
  </si>
  <si>
    <t>Pol68</t>
  </si>
  <si>
    <t>Kabel Koax 110 v trubce pod omítkou</t>
  </si>
  <si>
    <t>737249360</t>
  </si>
  <si>
    <t>83</t>
  </si>
  <si>
    <t>Pol69</t>
  </si>
  <si>
    <t>Kabel UTP Cat.5e 5x2x0,8 v trubce pod omítkou</t>
  </si>
  <si>
    <t>839846722</t>
  </si>
  <si>
    <t>84</t>
  </si>
  <si>
    <t>Pol70</t>
  </si>
  <si>
    <t>Trubka oheb. elektroinstalační, pod omítkou, 16.0 mm</t>
  </si>
  <si>
    <t>2017140870</t>
  </si>
  <si>
    <t>85</t>
  </si>
  <si>
    <t>Pol71</t>
  </si>
  <si>
    <t>Lišta elektroinst. z PH, pevná vč. spojek, ohybů, rohůL40</t>
  </si>
  <si>
    <t>71364054</t>
  </si>
  <si>
    <t>86</t>
  </si>
  <si>
    <t>Pol72</t>
  </si>
  <si>
    <t>Krabice přístrojová bez zapojení, KO68</t>
  </si>
  <si>
    <t>1921851302</t>
  </si>
  <si>
    <t>87</t>
  </si>
  <si>
    <t>Pol73</t>
  </si>
  <si>
    <t>Spínač polozapuštěný jednopólový - řazení 1</t>
  </si>
  <si>
    <t>1415459224</t>
  </si>
  <si>
    <t>88</t>
  </si>
  <si>
    <t>Pol74</t>
  </si>
  <si>
    <t>Spínač polozapuštěný seriový přep. stříd. - řazení 5</t>
  </si>
  <si>
    <t>-1777767963</t>
  </si>
  <si>
    <t>89</t>
  </si>
  <si>
    <t>Pol75</t>
  </si>
  <si>
    <t>Spínač polozapuštěný střídavý přepínač - řazení 6</t>
  </si>
  <si>
    <t>-2139469751</t>
  </si>
  <si>
    <t>90</t>
  </si>
  <si>
    <t>Pol76</t>
  </si>
  <si>
    <t>Pohybopvé čidlo PIR stropní</t>
  </si>
  <si>
    <t>-473088544</t>
  </si>
  <si>
    <t>91</t>
  </si>
  <si>
    <t>Pol77</t>
  </si>
  <si>
    <t>Domovní zásuvka polozapuštěná 10/16A 250V 2P + Z</t>
  </si>
  <si>
    <t>-2069445684</t>
  </si>
  <si>
    <t>92</t>
  </si>
  <si>
    <t>Pol78</t>
  </si>
  <si>
    <t>Domovní dvojzásuvka polozapuštěná 10/16A 250V 2P + Z</t>
  </si>
  <si>
    <t>1309124507</t>
  </si>
  <si>
    <t>93</t>
  </si>
  <si>
    <t>Pol79</t>
  </si>
  <si>
    <t>Datová zasuvka polozapuštěná 2xRJ45</t>
  </si>
  <si>
    <t>991489116</t>
  </si>
  <si>
    <t>94</t>
  </si>
  <si>
    <t>Pol80</t>
  </si>
  <si>
    <t>Komunikační zasuvka polozapuštěná TV+R+SAT konc.</t>
  </si>
  <si>
    <t>-1471380547</t>
  </si>
  <si>
    <t>95</t>
  </si>
  <si>
    <t>Pol81</t>
  </si>
  <si>
    <t>Montáž čidla PIR</t>
  </si>
  <si>
    <t>-116283456</t>
  </si>
  <si>
    <t>96</t>
  </si>
  <si>
    <t>Pol82</t>
  </si>
  <si>
    <t>Montáž kódovací klávesnice</t>
  </si>
  <si>
    <t>693578679</t>
  </si>
  <si>
    <t>97</t>
  </si>
  <si>
    <t>Pol83</t>
  </si>
  <si>
    <t>Nastavení EZS systému (samostatná zóna)</t>
  </si>
  <si>
    <t>kpl</t>
  </si>
  <si>
    <t>-472689513</t>
  </si>
  <si>
    <t>98</t>
  </si>
  <si>
    <t>Pol84</t>
  </si>
  <si>
    <t xml:space="preserve">Ukončení kabelů  do 3 x 4 mm2</t>
  </si>
  <si>
    <t>-472905248</t>
  </si>
  <si>
    <t>99</t>
  </si>
  <si>
    <t>Pol85</t>
  </si>
  <si>
    <t xml:space="preserve">Ukončení celoplast. kabelů  do 5 x 4 mm2</t>
  </si>
  <si>
    <t>1888984800</t>
  </si>
  <si>
    <t>100</t>
  </si>
  <si>
    <t>Pol86</t>
  </si>
  <si>
    <t xml:space="preserve">Ukončení kabelu MK  do  7 x 0.75 mm2</t>
  </si>
  <si>
    <t>73274077</t>
  </si>
  <si>
    <t>101</t>
  </si>
  <si>
    <t>Pol87</t>
  </si>
  <si>
    <t xml:space="preserve">Ukončení celoplast. kabelů  do  2 x 1 mm2</t>
  </si>
  <si>
    <t>-1385041599</t>
  </si>
  <si>
    <t>D3</t>
  </si>
  <si>
    <t>Ostatní</t>
  </si>
  <si>
    <t>102</t>
  </si>
  <si>
    <t>dem</t>
  </si>
  <si>
    <t>Demontáž paušální</t>
  </si>
  <si>
    <t>Kč</t>
  </si>
  <si>
    <t>-1669421583</t>
  </si>
  <si>
    <t>103</t>
  </si>
  <si>
    <t>podr</t>
  </si>
  <si>
    <t>Podružný materiál</t>
  </si>
  <si>
    <t>-409733989</t>
  </si>
  <si>
    <t>104</t>
  </si>
  <si>
    <t>proř</t>
  </si>
  <si>
    <t>Prořez</t>
  </si>
  <si>
    <t>969670008</t>
  </si>
  <si>
    <t>105</t>
  </si>
  <si>
    <t>rev</t>
  </si>
  <si>
    <t>Revize a zkoušky</t>
  </si>
  <si>
    <t>2100843278</t>
  </si>
  <si>
    <t>751</t>
  </si>
  <si>
    <t>Vzduchotechnika</t>
  </si>
  <si>
    <t>106</t>
  </si>
  <si>
    <t>751 - 2</t>
  </si>
  <si>
    <t>Samočinná žaluzie WSK-10-02 - dodávka a montáž</t>
  </si>
  <si>
    <t>1028125367</t>
  </si>
  <si>
    <t>107</t>
  </si>
  <si>
    <t>998751311</t>
  </si>
  <si>
    <t>Přesun hmot procentní pro vzduchotechniku ruční v objektech v do 12 m</t>
  </si>
  <si>
    <t>955470793</t>
  </si>
  <si>
    <t>766</t>
  </si>
  <si>
    <t>Konstrukce truhlářské</t>
  </si>
  <si>
    <t>108</t>
  </si>
  <si>
    <t>766660001</t>
  </si>
  <si>
    <t>Montáž dveřních křídel otvíravých jednokřídlových š do 0,8 m do ocelové zárubně</t>
  </si>
  <si>
    <t>758219701</t>
  </si>
  <si>
    <t>vnitřní dveře</t>
  </si>
  <si>
    <t>109</t>
  </si>
  <si>
    <t>611dv - 1</t>
  </si>
  <si>
    <t xml:space="preserve">dveře jednokřídlé  plné 700 x 1970 mm - kompletní provedení vč kování</t>
  </si>
  <si>
    <t>-68409776</t>
  </si>
  <si>
    <t>110</t>
  </si>
  <si>
    <t>611dv - 2</t>
  </si>
  <si>
    <t xml:space="preserve">dveře jednokřídlé  plné 800 x 1970 mm - kompletní provedení vč kování</t>
  </si>
  <si>
    <t>-1922170259</t>
  </si>
  <si>
    <t>111</t>
  </si>
  <si>
    <t>766660720</t>
  </si>
  <si>
    <t>Osazení větrací mřížky s vyříznutím otvoru</t>
  </si>
  <si>
    <t>1962854434</t>
  </si>
  <si>
    <t>pro dveře š 700 mm</t>
  </si>
  <si>
    <t>112</t>
  </si>
  <si>
    <t>553mžížka</t>
  </si>
  <si>
    <t>mřížka dveřní 460 x 45 mm</t>
  </si>
  <si>
    <t>-1741782657</t>
  </si>
  <si>
    <t>113</t>
  </si>
  <si>
    <t>766691914</t>
  </si>
  <si>
    <t>Vyvěšení nebo zavěšení dřevěných křídel dveří pl do 2 m2</t>
  </si>
  <si>
    <t>-368778818</t>
  </si>
  <si>
    <t>dveře z chodby</t>
  </si>
  <si>
    <t>114</t>
  </si>
  <si>
    <t>998766311</t>
  </si>
  <si>
    <t>Přesun hmot procentní pro kce truhlářské ruční v objektech v do 6 m</t>
  </si>
  <si>
    <t>-276010285</t>
  </si>
  <si>
    <t>771</t>
  </si>
  <si>
    <t>Podlahy z dlaždic</t>
  </si>
  <si>
    <t>115</t>
  </si>
  <si>
    <t>771121011</t>
  </si>
  <si>
    <t>Nátěr penetrační na podlahu</t>
  </si>
  <si>
    <t>2143577686</t>
  </si>
  <si>
    <t>podlaha</t>
  </si>
  <si>
    <t>4,19+1,17+1,17</t>
  </si>
  <si>
    <t>116</t>
  </si>
  <si>
    <t>771151022</t>
  </si>
  <si>
    <t>Samonivelační stěrka podlah pevnosti 30 MPa tl přes 3 do 5 mm</t>
  </si>
  <si>
    <t>173496893</t>
  </si>
  <si>
    <t>117</t>
  </si>
  <si>
    <t>771474113</t>
  </si>
  <si>
    <t>Montáž soklů z dlaždic keramických rovných lepených cementovým flexibilním lepidlem v přes 90 do 120 mm</t>
  </si>
  <si>
    <t>123671439</t>
  </si>
  <si>
    <t>(4,49-2,05+0,685+1,30+0,125+0,685)*2</t>
  </si>
  <si>
    <t>118</t>
  </si>
  <si>
    <t>59761187</t>
  </si>
  <si>
    <t>sokl keramický mrazuvzdorný povrch hladký/lapovaný tl do 10mm výšky přes 90 do 120mm</t>
  </si>
  <si>
    <t>533580551</t>
  </si>
  <si>
    <t>10,47*1,1 'Přepočtené koeficientem množství</t>
  </si>
  <si>
    <t>119</t>
  </si>
  <si>
    <t>771574416</t>
  </si>
  <si>
    <t>Montáž podlah keramických hladkých lepených cementovým flexibilním lepidlem přes 9 do 12 ks/m2</t>
  </si>
  <si>
    <t>2042277133</t>
  </si>
  <si>
    <t>120</t>
  </si>
  <si>
    <t>59761128</t>
  </si>
  <si>
    <t>dlažba keramická slinutá nemrazuvzdorná R9/A povrch hladký/matný tl do 10mm přes 9 do 12ks/m2</t>
  </si>
  <si>
    <t>698566951</t>
  </si>
  <si>
    <t>6,53*1,1 'Přepočtené koeficientem množství</t>
  </si>
  <si>
    <t>121</t>
  </si>
  <si>
    <t>771577211</t>
  </si>
  <si>
    <t>Příplatek k montáži podlah keramických lepených cementovým flexibilním lepidlem za plochu do 5 m2</t>
  </si>
  <si>
    <t>-1985711881</t>
  </si>
  <si>
    <t>122</t>
  </si>
  <si>
    <t>771591115</t>
  </si>
  <si>
    <t>Podlahy spárování silikonem</t>
  </si>
  <si>
    <t>439165209</t>
  </si>
  <si>
    <t>123</t>
  </si>
  <si>
    <t>771591184</t>
  </si>
  <si>
    <t>Pracnější řezání podlah z dlaždic keramických rovné</t>
  </si>
  <si>
    <t>-1084094689</t>
  </si>
  <si>
    <t>124</t>
  </si>
  <si>
    <t>998771311</t>
  </si>
  <si>
    <t>Přesun hmot procentní pro podlahy z dlaždic ruční v objektech v do 6 m</t>
  </si>
  <si>
    <t>417190072</t>
  </si>
  <si>
    <t>776</t>
  </si>
  <si>
    <t>Podlahy povlakové</t>
  </si>
  <si>
    <t>125</t>
  </si>
  <si>
    <t>776111115</t>
  </si>
  <si>
    <t>Broušení podkladu povlakových podlah před litím stěrky</t>
  </si>
  <si>
    <t>-2039618221</t>
  </si>
  <si>
    <t>16,50</t>
  </si>
  <si>
    <t>126</t>
  </si>
  <si>
    <t>776111311</t>
  </si>
  <si>
    <t>Vysátí podkladu povlakových podlah</t>
  </si>
  <si>
    <t>1823989719</t>
  </si>
  <si>
    <t>127</t>
  </si>
  <si>
    <t>776121321</t>
  </si>
  <si>
    <t>Neředěná penetrace savého podkladu povlakových podlah</t>
  </si>
  <si>
    <t>1984385547</t>
  </si>
  <si>
    <t>128</t>
  </si>
  <si>
    <t>776141122</t>
  </si>
  <si>
    <t>Stěrka podlahová nivelační pro vyrovnání podkladu povlakových podlah pevnosti 30 MPa tl přes 3 do 5 mm</t>
  </si>
  <si>
    <t>-164874307</t>
  </si>
  <si>
    <t>129</t>
  </si>
  <si>
    <t>776201812</t>
  </si>
  <si>
    <t>Demontáž lepených povlakových podlah s podložkou ručně</t>
  </si>
  <si>
    <t>56316144</t>
  </si>
  <si>
    <t>podlaha v denní místnosti</t>
  </si>
  <si>
    <t>130</t>
  </si>
  <si>
    <t>776221111</t>
  </si>
  <si>
    <t>Lepení pásů z PVC standardním lepidlem</t>
  </si>
  <si>
    <t>-1935186050</t>
  </si>
  <si>
    <t>131</t>
  </si>
  <si>
    <t>28412245</t>
  </si>
  <si>
    <t>krytina podlahová heterogenní š 1,5m tl 2mm</t>
  </si>
  <si>
    <t>-1910928763</t>
  </si>
  <si>
    <t>16,5*1,1 'Přepočtené koeficientem množství</t>
  </si>
  <si>
    <t>132</t>
  </si>
  <si>
    <t>776411111</t>
  </si>
  <si>
    <t>Montáž obvodových soklíků výšky do 80 mm</t>
  </si>
  <si>
    <t>-1262771693</t>
  </si>
  <si>
    <t>sokl</t>
  </si>
  <si>
    <t>(4,49+3,905)*2</t>
  </si>
  <si>
    <t>133</t>
  </si>
  <si>
    <t>28411008</t>
  </si>
  <si>
    <t>lišta soklová PVC 16x60mm</t>
  </si>
  <si>
    <t>-1651286461</t>
  </si>
  <si>
    <t>16,79*1,02 'Přepočtené koeficientem množství</t>
  </si>
  <si>
    <t>134</t>
  </si>
  <si>
    <t>776991821</t>
  </si>
  <si>
    <t>Odstranění lepidla ručně z podlah</t>
  </si>
  <si>
    <t>333998514</t>
  </si>
  <si>
    <t>135</t>
  </si>
  <si>
    <t>998776311</t>
  </si>
  <si>
    <t>Přesun hmot procentní pro podlahy povlakové ruční v objektech v do 6 m</t>
  </si>
  <si>
    <t>-2127659273</t>
  </si>
  <si>
    <t>781</t>
  </si>
  <si>
    <t>Dokončovací práce - obklady</t>
  </si>
  <si>
    <t>136</t>
  </si>
  <si>
    <t>781121011</t>
  </si>
  <si>
    <t>Nátěr penetrační na stěnu</t>
  </si>
  <si>
    <t>-1540237155</t>
  </si>
  <si>
    <t>(1,30+0,90)*2*2,10*2</t>
  </si>
  <si>
    <t>137</t>
  </si>
  <si>
    <t>781471810</t>
  </si>
  <si>
    <t>Demontáž obkladů z obkladaček keramických kladených do malty</t>
  </si>
  <si>
    <t>499292022</t>
  </si>
  <si>
    <t>stávající obklad</t>
  </si>
  <si>
    <t>138</t>
  </si>
  <si>
    <t>781472216</t>
  </si>
  <si>
    <t>Montáž obkladů keramických hladkých lepených cementovým flexibilním lepidlem přes 9 do 12 ks/m2</t>
  </si>
  <si>
    <t>-1542030471</t>
  </si>
  <si>
    <t>139</t>
  </si>
  <si>
    <t>59761701</t>
  </si>
  <si>
    <t>obklad keramický nemrazuvzdorný povrch hladký/lesklý tl do 10mm přes 12 do 19ks/m2</t>
  </si>
  <si>
    <t>-1628578909</t>
  </si>
  <si>
    <t>18,48*1,1 'Přepočtené koeficientem množství</t>
  </si>
  <si>
    <t>140</t>
  </si>
  <si>
    <t>781472291</t>
  </si>
  <si>
    <t>Příplatek k montáži obkladů keramických lepených cementovým flexibilním lepidlem za plochu do 10 m2</t>
  </si>
  <si>
    <t>-1920163478</t>
  </si>
  <si>
    <t>141</t>
  </si>
  <si>
    <t>781492211</t>
  </si>
  <si>
    <t>Montáž profilů rohových lepených flexibilním cementovým lepidlem</t>
  </si>
  <si>
    <t>-1692631527</t>
  </si>
  <si>
    <t>142</t>
  </si>
  <si>
    <t>19416005</t>
  </si>
  <si>
    <t>lišta ukončovací z eloxovaného hliníku 10mm</t>
  </si>
  <si>
    <t>811885676</t>
  </si>
  <si>
    <t>25*1,05 'Přepočtené koeficientem množství</t>
  </si>
  <si>
    <t>143</t>
  </si>
  <si>
    <t>781495115</t>
  </si>
  <si>
    <t>Spárování vnitřních obkladů silikonem</t>
  </si>
  <si>
    <t>1118996314</t>
  </si>
  <si>
    <t>144</t>
  </si>
  <si>
    <t>781495141</t>
  </si>
  <si>
    <t>Průnik obkladem kruhový do DN 30</t>
  </si>
  <si>
    <t>-2127403460</t>
  </si>
  <si>
    <t>145</t>
  </si>
  <si>
    <t>781495142</t>
  </si>
  <si>
    <t>Průnik obkladem kruhový přes DN 30 do DN 90</t>
  </si>
  <si>
    <t>593938924</t>
  </si>
  <si>
    <t>146</t>
  </si>
  <si>
    <t>781495143</t>
  </si>
  <si>
    <t>Průnik obkladem kruhový přes DN 90</t>
  </si>
  <si>
    <t>-324133638</t>
  </si>
  <si>
    <t>147</t>
  </si>
  <si>
    <t>781495184</t>
  </si>
  <si>
    <t>Řezání pracnější rovné keramických obkladaček</t>
  </si>
  <si>
    <t>312665005</t>
  </si>
  <si>
    <t>148</t>
  </si>
  <si>
    <t>998781311</t>
  </si>
  <si>
    <t>Přesun hmot procentní pro obklady keramické ruční v objektech v do 6 m</t>
  </si>
  <si>
    <t>1618007893</t>
  </si>
  <si>
    <t>783</t>
  </si>
  <si>
    <t>Dokončovací práce - nátěry</t>
  </si>
  <si>
    <t>149</t>
  </si>
  <si>
    <t>783314201</t>
  </si>
  <si>
    <t>Základní antikorozní jednonásobný syntetický standardní nátěr zámečnických konstrukcí</t>
  </si>
  <si>
    <t>-242313053</t>
  </si>
  <si>
    <t>zárubně</t>
  </si>
  <si>
    <t>3*1,50</t>
  </si>
  <si>
    <t>150</t>
  </si>
  <si>
    <t>783315101</t>
  </si>
  <si>
    <t>Mezinátěr jednonásobný syntetický standardní zámečnických konstrukcí</t>
  </si>
  <si>
    <t>-867341242</t>
  </si>
  <si>
    <t>151</t>
  </si>
  <si>
    <t>783317101</t>
  </si>
  <si>
    <t>Krycí jednonásobný syntetický standardní nátěr zámečnických konstrukcí</t>
  </si>
  <si>
    <t>1707992840</t>
  </si>
  <si>
    <t>784</t>
  </si>
  <si>
    <t>Dokončovací práce - malby a tapety</t>
  </si>
  <si>
    <t>152</t>
  </si>
  <si>
    <t>784181101</t>
  </si>
  <si>
    <t>Základní akrylátová jednonásobná bezbarvá penetrace podkladu v místnostech v do 3,80 m</t>
  </si>
  <si>
    <t>-1977621933</t>
  </si>
  <si>
    <t>(3,905+4,49)*2*3,15+16,50</t>
  </si>
  <si>
    <t>(4,49-2,05+0,685+1,30+0,125+0,685)*2*3,15+4,19</t>
  </si>
  <si>
    <t>(1,30+0,90)*2*(3,15-2,10)*2+1,17*2</t>
  </si>
  <si>
    <t>153</t>
  </si>
  <si>
    <t>784211101</t>
  </si>
  <si>
    <t>Dvojnásobné bílé malby ze směsí za mokra výborně oděruvzdorných v místnostech v do 3,80 m</t>
  </si>
  <si>
    <t>-1685142048</t>
  </si>
  <si>
    <t>HZS</t>
  </si>
  <si>
    <t>Hodinové zúčtovací sazby</t>
  </si>
  <si>
    <t>154</t>
  </si>
  <si>
    <t>HZS1292</t>
  </si>
  <si>
    <t>Hodinová zúčtovací sazba stavební dělník</t>
  </si>
  <si>
    <t>hod</t>
  </si>
  <si>
    <t>512</t>
  </si>
  <si>
    <t>-1347677708</t>
  </si>
  <si>
    <t>přípomoce, demontáže zařízení</t>
  </si>
  <si>
    <t>16,00</t>
  </si>
  <si>
    <t>155</t>
  </si>
  <si>
    <t>HZS2491</t>
  </si>
  <si>
    <t>Hodinová zúčtovací sazba dělník zednických výpomocí</t>
  </si>
  <si>
    <t>-1099020091</t>
  </si>
  <si>
    <t>VRN</t>
  </si>
  <si>
    <t>Vedlejší rozpočtové náklady</t>
  </si>
  <si>
    <t>VRN3</t>
  </si>
  <si>
    <t>Zařízení staveniště</t>
  </si>
  <si>
    <t>156</t>
  </si>
  <si>
    <t>030001000</t>
  </si>
  <si>
    <t>1024</t>
  </si>
  <si>
    <t>-81017077</t>
  </si>
  <si>
    <t>VRN7</t>
  </si>
  <si>
    <t>Provozní vlivy</t>
  </si>
  <si>
    <t>157</t>
  </si>
  <si>
    <t>070001000</t>
  </si>
  <si>
    <t>482914602</t>
  </si>
  <si>
    <t>VRN9</t>
  </si>
  <si>
    <t>Ostatní náklady</t>
  </si>
  <si>
    <t>158</t>
  </si>
  <si>
    <t>094104000</t>
  </si>
  <si>
    <t>Náklady na opatření BOZP</t>
  </si>
  <si>
    <t>928046619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</si>
</sst>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22" xfId="0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26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28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L14" s="22"/>
      <c r="AM14" s="22"/>
      <c r="AN14" s="34" t="s">
        <v>28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29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26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30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31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26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30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34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35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36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37</v>
      </c>
      <c r="E29" s="47"/>
      <c r="F29" s="32" t="s">
        <v>38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39</v>
      </c>
      <c r="G30" s="47"/>
      <c r="H30" s="47"/>
      <c r="I30" s="47"/>
      <c r="J30" s="47"/>
      <c r="K30" s="47"/>
      <c r="L30" s="48">
        <v>0.12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40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41</v>
      </c>
      <c r="G32" s="47"/>
      <c r="H32" s="47"/>
      <c r="I32" s="47"/>
      <c r="J32" s="47"/>
      <c r="K32" s="47"/>
      <c r="L32" s="48">
        <v>0.12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42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43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44</v>
      </c>
      <c r="U35" s="54"/>
      <c r="V35" s="54"/>
      <c r="W35" s="54"/>
      <c r="X35" s="56" t="s">
        <v>45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46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47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48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49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48</v>
      </c>
      <c r="AI60" s="42"/>
      <c r="AJ60" s="42"/>
      <c r="AK60" s="42"/>
      <c r="AL60" s="42"/>
      <c r="AM60" s="64" t="s">
        <v>49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50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51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48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49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48</v>
      </c>
      <c r="AI75" s="42"/>
      <c r="AJ75" s="42"/>
      <c r="AK75" s="42"/>
      <c r="AL75" s="42"/>
      <c r="AM75" s="64" t="s">
        <v>49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52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24P-BAU005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 xml:space="preserve"> Roudnice n.L. změna stavby MŠ - Školní 1804 - speciální vyšetřovna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 xml:space="preserve"> 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23. 6. 2024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 xml:space="preserve"> 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29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53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27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31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54</v>
      </c>
      <c r="D92" s="94"/>
      <c r="E92" s="94"/>
      <c r="F92" s="94"/>
      <c r="G92" s="94"/>
      <c r="H92" s="95"/>
      <c r="I92" s="96" t="s">
        <v>55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56</v>
      </c>
      <c r="AH92" s="94"/>
      <c r="AI92" s="94"/>
      <c r="AJ92" s="94"/>
      <c r="AK92" s="94"/>
      <c r="AL92" s="94"/>
      <c r="AM92" s="94"/>
      <c r="AN92" s="96" t="s">
        <v>57</v>
      </c>
      <c r="AO92" s="94"/>
      <c r="AP92" s="98"/>
      <c r="AQ92" s="99" t="s">
        <v>58</v>
      </c>
      <c r="AR92" s="44"/>
      <c r="AS92" s="100" t="s">
        <v>59</v>
      </c>
      <c r="AT92" s="101" t="s">
        <v>60</v>
      </c>
      <c r="AU92" s="101" t="s">
        <v>61</v>
      </c>
      <c r="AV92" s="101" t="s">
        <v>62</v>
      </c>
      <c r="AW92" s="101" t="s">
        <v>63</v>
      </c>
      <c r="AX92" s="101" t="s">
        <v>64</v>
      </c>
      <c r="AY92" s="101" t="s">
        <v>65</v>
      </c>
      <c r="AZ92" s="101" t="s">
        <v>66</v>
      </c>
      <c r="BA92" s="101" t="s">
        <v>67</v>
      </c>
      <c r="BB92" s="101" t="s">
        <v>68</v>
      </c>
      <c r="BC92" s="101" t="s">
        <v>69</v>
      </c>
      <c r="BD92" s="102" t="s">
        <v>70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71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ROUND(AS95,2)</f>
        <v>0</v>
      </c>
      <c r="AT94" s="114">
        <f>ROUND(SUM(AV94:AW94),2)</f>
        <v>0</v>
      </c>
      <c r="AU94" s="115">
        <f>ROUND(AU95,5)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ROUND(AZ95,2)</f>
        <v>0</v>
      </c>
      <c r="BA94" s="114">
        <f>ROUND(BA95,2)</f>
        <v>0</v>
      </c>
      <c r="BB94" s="114">
        <f>ROUND(BB95,2)</f>
        <v>0</v>
      </c>
      <c r="BC94" s="114">
        <f>ROUND(BC95,2)</f>
        <v>0</v>
      </c>
      <c r="BD94" s="116">
        <f>ROUND(BD95,2)</f>
        <v>0</v>
      </c>
      <c r="BE94" s="6"/>
      <c r="BS94" s="117" t="s">
        <v>72</v>
      </c>
      <c r="BT94" s="117" t="s">
        <v>73</v>
      </c>
      <c r="BV94" s="117" t="s">
        <v>74</v>
      </c>
      <c r="BW94" s="117" t="s">
        <v>5</v>
      </c>
      <c r="BX94" s="117" t="s">
        <v>75</v>
      </c>
      <c r="CL94" s="117" t="s">
        <v>1</v>
      </c>
    </row>
    <row r="95" s="7" customFormat="1" ht="24.75" customHeight="1">
      <c r="A95" s="118" t="s">
        <v>76</v>
      </c>
      <c r="B95" s="119"/>
      <c r="C95" s="120"/>
      <c r="D95" s="121" t="s">
        <v>14</v>
      </c>
      <c r="E95" s="121"/>
      <c r="F95" s="121"/>
      <c r="G95" s="121"/>
      <c r="H95" s="121"/>
      <c r="I95" s="122"/>
      <c r="J95" s="121" t="s">
        <v>17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'24P-BAU005 -  Roudnice n....'!J28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77</v>
      </c>
      <c r="AR95" s="125"/>
      <c r="AS95" s="126">
        <v>0</v>
      </c>
      <c r="AT95" s="127">
        <f>ROUND(SUM(AV95:AW95),2)</f>
        <v>0</v>
      </c>
      <c r="AU95" s="128">
        <f>'24P-BAU005 -  Roudnice n....'!P140</f>
        <v>0</v>
      </c>
      <c r="AV95" s="127">
        <f>'24P-BAU005 -  Roudnice n....'!J31</f>
        <v>0</v>
      </c>
      <c r="AW95" s="127">
        <f>'24P-BAU005 -  Roudnice n....'!J32</f>
        <v>0</v>
      </c>
      <c r="AX95" s="127">
        <f>'24P-BAU005 -  Roudnice n....'!J33</f>
        <v>0</v>
      </c>
      <c r="AY95" s="127">
        <f>'24P-BAU005 -  Roudnice n....'!J34</f>
        <v>0</v>
      </c>
      <c r="AZ95" s="127">
        <f>'24P-BAU005 -  Roudnice n....'!F31</f>
        <v>0</v>
      </c>
      <c r="BA95" s="127">
        <f>'24P-BAU005 -  Roudnice n....'!F32</f>
        <v>0</v>
      </c>
      <c r="BB95" s="127">
        <f>'24P-BAU005 -  Roudnice n....'!F33</f>
        <v>0</v>
      </c>
      <c r="BC95" s="127">
        <f>'24P-BAU005 -  Roudnice n....'!F34</f>
        <v>0</v>
      </c>
      <c r="BD95" s="129">
        <f>'24P-BAU005 -  Roudnice n....'!F35</f>
        <v>0</v>
      </c>
      <c r="BE95" s="7"/>
      <c r="BT95" s="130" t="s">
        <v>78</v>
      </c>
      <c r="BU95" s="130" t="s">
        <v>79</v>
      </c>
      <c r="BV95" s="130" t="s">
        <v>74</v>
      </c>
      <c r="BW95" s="130" t="s">
        <v>5</v>
      </c>
      <c r="BX95" s="130" t="s">
        <v>75</v>
      </c>
      <c r="CL95" s="130" t="s">
        <v>1</v>
      </c>
    </row>
    <row r="96" s="2" customFormat="1" ht="30" customHeight="1">
      <c r="A96" s="38"/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4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="2" customFormat="1" ht="6.96" customHeight="1">
      <c r="A97" s="38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</sheetData>
  <sheetProtection sheet="1" formatColumns="0" formatRows="0" objects="1" scenarios="1" spinCount="100000" saltValue="gPJJs+IQL1SpCS4qbuf7N0TrNEAOi2bTve5oKm4PttuBdYqE0YTUSnKzprKUkXt/v/jBI5kMlUlApl5vZBEsUQ==" hashValue="RoXM2OIEgXZbtRlyyY93wv8KrFM1bU+INwV4+4UcRkLIo9kiR790dJC28V3SgA7wIENBmb7xOxmSQw8An3JMCA==" algorithmName="SHA-512" password="CC35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24P-BAU005 -  Roudnice n.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5</v>
      </c>
    </row>
    <row r="3" hidden="1" s="1" customFormat="1" ht="6.96" customHeight="1"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20"/>
      <c r="AT3" s="17" t="s">
        <v>80</v>
      </c>
    </row>
    <row r="4" hidden="1" s="1" customFormat="1" ht="24.96" customHeight="1">
      <c r="B4" s="20"/>
      <c r="D4" s="133" t="s">
        <v>81</v>
      </c>
      <c r="L4" s="20"/>
      <c r="M4" s="134" t="s">
        <v>10</v>
      </c>
      <c r="AT4" s="17" t="s">
        <v>4</v>
      </c>
    </row>
    <row r="5" hidden="1" s="1" customFormat="1" ht="6.96" customHeight="1">
      <c r="B5" s="20"/>
      <c r="L5" s="20"/>
    </row>
    <row r="6" hidden="1" s="2" customFormat="1" ht="12" customHeight="1">
      <c r="A6" s="38"/>
      <c r="B6" s="44"/>
      <c r="C6" s="38"/>
      <c r="D6" s="135" t="s">
        <v>16</v>
      </c>
      <c r="E6" s="38"/>
      <c r="F6" s="38"/>
      <c r="G6" s="38"/>
      <c r="H6" s="38"/>
      <c r="I6" s="38"/>
      <c r="J6" s="38"/>
      <c r="K6" s="38"/>
      <c r="L6" s="63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hidden="1" s="2" customFormat="1" ht="30" customHeight="1">
      <c r="A7" s="38"/>
      <c r="B7" s="44"/>
      <c r="C7" s="38"/>
      <c r="D7" s="38"/>
      <c r="E7" s="136" t="s">
        <v>17</v>
      </c>
      <c r="F7" s="38"/>
      <c r="G7" s="38"/>
      <c r="H7" s="38"/>
      <c r="I7" s="38"/>
      <c r="J7" s="38"/>
      <c r="K7" s="38"/>
      <c r="L7" s="63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</row>
    <row r="8" hidden="1" s="2" customFormat="1">
      <c r="A8" s="38"/>
      <c r="B8" s="44"/>
      <c r="C8" s="38"/>
      <c r="D8" s="38"/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hidden="1" s="2" customFormat="1" ht="12" customHeight="1">
      <c r="A9" s="38"/>
      <c r="B9" s="44"/>
      <c r="C9" s="38"/>
      <c r="D9" s="135" t="s">
        <v>18</v>
      </c>
      <c r="E9" s="38"/>
      <c r="F9" s="137" t="s">
        <v>1</v>
      </c>
      <c r="G9" s="38"/>
      <c r="H9" s="38"/>
      <c r="I9" s="135" t="s">
        <v>19</v>
      </c>
      <c r="J9" s="137" t="s">
        <v>1</v>
      </c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35" t="s">
        <v>20</v>
      </c>
      <c r="E10" s="38"/>
      <c r="F10" s="137" t="s">
        <v>21</v>
      </c>
      <c r="G10" s="38"/>
      <c r="H10" s="38"/>
      <c r="I10" s="135" t="s">
        <v>22</v>
      </c>
      <c r="J10" s="138" t="str">
        <f>'Rekapitulace stavby'!AN8</f>
        <v>23. 6. 2024</v>
      </c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0.8" customHeight="1">
      <c r="A11" s="38"/>
      <c r="B11" s="44"/>
      <c r="C11" s="38"/>
      <c r="D11" s="38"/>
      <c r="E11" s="38"/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 ht="12" customHeight="1">
      <c r="A12" s="38"/>
      <c r="B12" s="44"/>
      <c r="C12" s="38"/>
      <c r="D12" s="135" t="s">
        <v>24</v>
      </c>
      <c r="E12" s="38"/>
      <c r="F12" s="38"/>
      <c r="G12" s="38"/>
      <c r="H12" s="38"/>
      <c r="I12" s="135" t="s">
        <v>25</v>
      </c>
      <c r="J12" s="137" t="str">
        <f>IF('Rekapitulace stavby'!AN10="","",'Rekapitulace stavby'!AN10)</f>
        <v/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8" customHeight="1">
      <c r="A13" s="38"/>
      <c r="B13" s="44"/>
      <c r="C13" s="38"/>
      <c r="D13" s="38"/>
      <c r="E13" s="137" t="str">
        <f>IF('Rekapitulace stavby'!E11="","",'Rekapitulace stavby'!E11)</f>
        <v xml:space="preserve"> </v>
      </c>
      <c r="F13" s="38"/>
      <c r="G13" s="38"/>
      <c r="H13" s="38"/>
      <c r="I13" s="135" t="s">
        <v>26</v>
      </c>
      <c r="J13" s="137" t="str">
        <f>IF('Rekapitulace stavby'!AN11="","",'Rekapitulace stavby'!AN11)</f>
        <v/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6.96" customHeight="1">
      <c r="A14" s="38"/>
      <c r="B14" s="44"/>
      <c r="C14" s="38"/>
      <c r="D14" s="38"/>
      <c r="E14" s="38"/>
      <c r="F14" s="38"/>
      <c r="G14" s="38"/>
      <c r="H14" s="38"/>
      <c r="I14" s="38"/>
      <c r="J14" s="38"/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2" customHeight="1">
      <c r="A15" s="38"/>
      <c r="B15" s="44"/>
      <c r="C15" s="38"/>
      <c r="D15" s="135" t="s">
        <v>27</v>
      </c>
      <c r="E15" s="38"/>
      <c r="F15" s="38"/>
      <c r="G15" s="38"/>
      <c r="H15" s="38"/>
      <c r="I15" s="135" t="s">
        <v>25</v>
      </c>
      <c r="J15" s="33" t="str">
        <f>'Rekapitulace stavby'!AN13</f>
        <v>Vyplň údaj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8" customHeight="1">
      <c r="A16" s="38"/>
      <c r="B16" s="44"/>
      <c r="C16" s="38"/>
      <c r="D16" s="38"/>
      <c r="E16" s="33" t="str">
        <f>'Rekapitulace stavby'!E14</f>
        <v>Vyplň údaj</v>
      </c>
      <c r="F16" s="137"/>
      <c r="G16" s="137"/>
      <c r="H16" s="137"/>
      <c r="I16" s="135" t="s">
        <v>26</v>
      </c>
      <c r="J16" s="33" t="str">
        <f>'Rekapitulace stavby'!AN14</f>
        <v>Vyplň údaj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6.96" customHeight="1">
      <c r="A17" s="38"/>
      <c r="B17" s="44"/>
      <c r="C17" s="38"/>
      <c r="D17" s="38"/>
      <c r="E17" s="38"/>
      <c r="F17" s="38"/>
      <c r="G17" s="38"/>
      <c r="H17" s="38"/>
      <c r="I17" s="38"/>
      <c r="J17" s="38"/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12" customHeight="1">
      <c r="A18" s="38"/>
      <c r="B18" s="44"/>
      <c r="C18" s="38"/>
      <c r="D18" s="135" t="s">
        <v>29</v>
      </c>
      <c r="E18" s="38"/>
      <c r="F18" s="38"/>
      <c r="G18" s="38"/>
      <c r="H18" s="38"/>
      <c r="I18" s="135" t="s">
        <v>25</v>
      </c>
      <c r="J18" s="137" t="str">
        <f>IF('Rekapitulace stavby'!AN16="","",'Rekapitulace stavby'!AN16)</f>
        <v/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8" customHeight="1">
      <c r="A19" s="38"/>
      <c r="B19" s="44"/>
      <c r="C19" s="38"/>
      <c r="D19" s="38"/>
      <c r="E19" s="137" t="str">
        <f>IF('Rekapitulace stavby'!E17="","",'Rekapitulace stavby'!E17)</f>
        <v xml:space="preserve"> </v>
      </c>
      <c r="F19" s="38"/>
      <c r="G19" s="38"/>
      <c r="H19" s="38"/>
      <c r="I19" s="135" t="s">
        <v>26</v>
      </c>
      <c r="J19" s="137" t="str">
        <f>IF('Rekapitulace stavby'!AN17="","",'Rekapitulace stavby'!AN17)</f>
        <v/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38"/>
      <c r="J20" s="38"/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12" customHeight="1">
      <c r="A21" s="38"/>
      <c r="B21" s="44"/>
      <c r="C21" s="38"/>
      <c r="D21" s="135" t="s">
        <v>31</v>
      </c>
      <c r="E21" s="38"/>
      <c r="F21" s="38"/>
      <c r="G21" s="38"/>
      <c r="H21" s="38"/>
      <c r="I21" s="135" t="s">
        <v>25</v>
      </c>
      <c r="J21" s="137" t="str">
        <f>IF('Rekapitulace stavby'!AN19="","",'Rekapitulace stavby'!AN19)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8" customHeight="1">
      <c r="A22" s="38"/>
      <c r="B22" s="44"/>
      <c r="C22" s="38"/>
      <c r="D22" s="38"/>
      <c r="E22" s="137" t="str">
        <f>IF('Rekapitulace stavby'!E20="","",'Rekapitulace stavby'!E20)</f>
        <v xml:space="preserve"> </v>
      </c>
      <c r="F22" s="38"/>
      <c r="G22" s="38"/>
      <c r="H22" s="38"/>
      <c r="I22" s="135" t="s">
        <v>26</v>
      </c>
      <c r="J22" s="137" t="str">
        <f>IF('Rekapitulace stavby'!AN20="","",'Rekapitulace stavby'!AN20)</f>
        <v/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12" customHeight="1">
      <c r="A24" s="38"/>
      <c r="B24" s="44"/>
      <c r="C24" s="38"/>
      <c r="D24" s="135" t="s">
        <v>32</v>
      </c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8" customFormat="1" ht="16.5" customHeight="1">
      <c r="A25" s="139"/>
      <c r="B25" s="140"/>
      <c r="C25" s="139"/>
      <c r="D25" s="139"/>
      <c r="E25" s="141" t="s">
        <v>1</v>
      </c>
      <c r="F25" s="141"/>
      <c r="G25" s="141"/>
      <c r="H25" s="141"/>
      <c r="I25" s="139"/>
      <c r="J25" s="139"/>
      <c r="K25" s="139"/>
      <c r="L25" s="142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</row>
    <row r="26" hidden="1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143"/>
      <c r="E27" s="143"/>
      <c r="F27" s="143"/>
      <c r="G27" s="143"/>
      <c r="H27" s="143"/>
      <c r="I27" s="143"/>
      <c r="J27" s="143"/>
      <c r="K27" s="143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25.44" customHeight="1">
      <c r="A28" s="38"/>
      <c r="B28" s="44"/>
      <c r="C28" s="38"/>
      <c r="D28" s="144" t="s">
        <v>33</v>
      </c>
      <c r="E28" s="38"/>
      <c r="F28" s="38"/>
      <c r="G28" s="38"/>
      <c r="H28" s="38"/>
      <c r="I28" s="38"/>
      <c r="J28" s="145">
        <f>ROUND(J140, 2)</f>
        <v>0</v>
      </c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2" customFormat="1" ht="6.96" customHeight="1">
      <c r="A29" s="38"/>
      <c r="B29" s="44"/>
      <c r="C29" s="38"/>
      <c r="D29" s="143"/>
      <c r="E29" s="143"/>
      <c r="F29" s="143"/>
      <c r="G29" s="143"/>
      <c r="H29" s="143"/>
      <c r="I29" s="143"/>
      <c r="J29" s="143"/>
      <c r="K29" s="143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hidden="1" s="2" customFormat="1" ht="14.4" customHeight="1">
      <c r="A30" s="38"/>
      <c r="B30" s="44"/>
      <c r="C30" s="38"/>
      <c r="D30" s="38"/>
      <c r="E30" s="38"/>
      <c r="F30" s="146" t="s">
        <v>35</v>
      </c>
      <c r="G30" s="38"/>
      <c r="H30" s="38"/>
      <c r="I30" s="146" t="s">
        <v>34</v>
      </c>
      <c r="J30" s="146" t="s">
        <v>36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14.4" customHeight="1">
      <c r="A31" s="38"/>
      <c r="B31" s="44"/>
      <c r="C31" s="38"/>
      <c r="D31" s="147" t="s">
        <v>37</v>
      </c>
      <c r="E31" s="135" t="s">
        <v>38</v>
      </c>
      <c r="F31" s="148">
        <f>ROUND((SUM(BE140:BE469)),  2)</f>
        <v>0</v>
      </c>
      <c r="G31" s="38"/>
      <c r="H31" s="38"/>
      <c r="I31" s="149">
        <v>0.20999999999999999</v>
      </c>
      <c r="J31" s="148">
        <f>ROUND(((SUM(BE140:BE469))*I31),  2)</f>
        <v>0</v>
      </c>
      <c r="K31" s="3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14.4" customHeight="1">
      <c r="A32" s="38"/>
      <c r="B32" s="44"/>
      <c r="C32" s="38"/>
      <c r="D32" s="38"/>
      <c r="E32" s="135" t="s">
        <v>39</v>
      </c>
      <c r="F32" s="148">
        <f>ROUND((SUM(BF140:BF469)),  2)</f>
        <v>0</v>
      </c>
      <c r="G32" s="38"/>
      <c r="H32" s="38"/>
      <c r="I32" s="149">
        <v>0.12</v>
      </c>
      <c r="J32" s="148">
        <f>ROUND(((SUM(BF140:BF469))*I32), 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14.4" customHeight="1">
      <c r="A33" s="38"/>
      <c r="B33" s="44"/>
      <c r="C33" s="38"/>
      <c r="D33" s="38"/>
      <c r="E33" s="135" t="s">
        <v>40</v>
      </c>
      <c r="F33" s="148">
        <f>ROUND((SUM(BG140:BG469)),  2)</f>
        <v>0</v>
      </c>
      <c r="G33" s="38"/>
      <c r="H33" s="38"/>
      <c r="I33" s="149">
        <v>0.20999999999999999</v>
      </c>
      <c r="J33" s="148">
        <f>0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135" t="s">
        <v>41</v>
      </c>
      <c r="F34" s="148">
        <f>ROUND((SUM(BH140:BH469)),  2)</f>
        <v>0</v>
      </c>
      <c r="G34" s="38"/>
      <c r="H34" s="38"/>
      <c r="I34" s="149">
        <v>0.12</v>
      </c>
      <c r="J34" s="148">
        <f>0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35" t="s">
        <v>42</v>
      </c>
      <c r="F35" s="148">
        <f>ROUND((SUM(BI140:BI469)),  2)</f>
        <v>0</v>
      </c>
      <c r="G35" s="38"/>
      <c r="H35" s="38"/>
      <c r="I35" s="149">
        <v>0</v>
      </c>
      <c r="J35" s="148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6.96" customHeight="1">
      <c r="A36" s="38"/>
      <c r="B36" s="44"/>
      <c r="C36" s="38"/>
      <c r="D36" s="38"/>
      <c r="E36" s="38"/>
      <c r="F36" s="38"/>
      <c r="G36" s="38"/>
      <c r="H36" s="38"/>
      <c r="I36" s="38"/>
      <c r="J36" s="38"/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25.44" customHeight="1">
      <c r="A37" s="38"/>
      <c r="B37" s="44"/>
      <c r="C37" s="150"/>
      <c r="D37" s="151" t="s">
        <v>43</v>
      </c>
      <c r="E37" s="152"/>
      <c r="F37" s="152"/>
      <c r="G37" s="153" t="s">
        <v>44</v>
      </c>
      <c r="H37" s="154" t="s">
        <v>45</v>
      </c>
      <c r="I37" s="152"/>
      <c r="J37" s="155">
        <f>SUM(J28:J35)</f>
        <v>0</v>
      </c>
      <c r="K37" s="156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1" customFormat="1" ht="14.4" customHeight="1">
      <c r="B39" s="20"/>
      <c r="L39" s="20"/>
    </row>
    <row r="40" hidden="1" s="1" customFormat="1" ht="14.4" customHeight="1">
      <c r="B40" s="20"/>
      <c r="L40" s="20"/>
    </row>
    <row r="41" hidden="1" s="1" customFormat="1" ht="14.4" customHeight="1">
      <c r="B41" s="20"/>
      <c r="L41" s="20"/>
    </row>
    <row r="42" hidden="1" s="1" customFormat="1" ht="14.4" customHeight="1">
      <c r="B42" s="20"/>
      <c r="L42" s="20"/>
    </row>
    <row r="43" hidden="1" s="1" customFormat="1" ht="14.4" customHeight="1">
      <c r="B43" s="20"/>
      <c r="L43" s="20"/>
    </row>
    <row r="44" hidden="1" s="1" customFormat="1" ht="14.4" customHeight="1">
      <c r="B44" s="20"/>
      <c r="L44" s="20"/>
    </row>
    <row r="45" hidden="1" s="1" customFormat="1" ht="14.4" customHeight="1">
      <c r="B45" s="20"/>
      <c r="L45" s="20"/>
    </row>
    <row r="46" hidden="1" s="1" customFormat="1" ht="14.4" customHeight="1">
      <c r="B46" s="20"/>
      <c r="L46" s="20"/>
    </row>
    <row r="47" hidden="1" s="1" customFormat="1" ht="14.4" customHeight="1">
      <c r="B47" s="20"/>
      <c r="L47" s="20"/>
    </row>
    <row r="48" hidden="1" s="1" customFormat="1" ht="14.4" customHeight="1">
      <c r="B48" s="20"/>
      <c r="L48" s="20"/>
    </row>
    <row r="49" hidden="1" s="1" customFormat="1" ht="14.4" customHeight="1">
      <c r="B49" s="20"/>
      <c r="L49" s="20"/>
    </row>
    <row r="50" hidden="1" s="2" customFormat="1" ht="14.4" customHeight="1">
      <c r="B50" s="63"/>
      <c r="D50" s="157" t="s">
        <v>46</v>
      </c>
      <c r="E50" s="158"/>
      <c r="F50" s="158"/>
      <c r="G50" s="157" t="s">
        <v>47</v>
      </c>
      <c r="H50" s="158"/>
      <c r="I50" s="158"/>
      <c r="J50" s="158"/>
      <c r="K50" s="158"/>
      <c r="L50" s="63"/>
    </row>
    <row r="51" hidden="1">
      <c r="B51" s="20"/>
      <c r="L51" s="20"/>
    </row>
    <row r="52" hidden="1">
      <c r="B52" s="20"/>
      <c r="L52" s="20"/>
    </row>
    <row r="53" hidden="1">
      <c r="B53" s="20"/>
      <c r="L53" s="20"/>
    </row>
    <row r="54" hidden="1">
      <c r="B54" s="20"/>
      <c r="L54" s="20"/>
    </row>
    <row r="55" hidden="1">
      <c r="B55" s="20"/>
      <c r="L55" s="20"/>
    </row>
    <row r="56" hidden="1">
      <c r="B56" s="20"/>
      <c r="L56" s="20"/>
    </row>
    <row r="57" hidden="1">
      <c r="B57" s="20"/>
      <c r="L57" s="20"/>
    </row>
    <row r="58" hidden="1">
      <c r="B58" s="20"/>
      <c r="L58" s="20"/>
    </row>
    <row r="59" hidden="1">
      <c r="B59" s="20"/>
      <c r="L59" s="20"/>
    </row>
    <row r="60" hidden="1">
      <c r="B60" s="20"/>
      <c r="L60" s="20"/>
    </row>
    <row r="61" hidden="1" s="2" customFormat="1">
      <c r="A61" s="38"/>
      <c r="B61" s="44"/>
      <c r="C61" s="38"/>
      <c r="D61" s="159" t="s">
        <v>48</v>
      </c>
      <c r="E61" s="160"/>
      <c r="F61" s="161" t="s">
        <v>49</v>
      </c>
      <c r="G61" s="159" t="s">
        <v>48</v>
      </c>
      <c r="H61" s="160"/>
      <c r="I61" s="160"/>
      <c r="J61" s="162" t="s">
        <v>49</v>
      </c>
      <c r="K61" s="160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>
      <c r="B62" s="20"/>
      <c r="L62" s="20"/>
    </row>
    <row r="63" hidden="1">
      <c r="B63" s="20"/>
      <c r="L63" s="20"/>
    </row>
    <row r="64" hidden="1">
      <c r="B64" s="20"/>
      <c r="L64" s="20"/>
    </row>
    <row r="65" hidden="1" s="2" customFormat="1">
      <c r="A65" s="38"/>
      <c r="B65" s="44"/>
      <c r="C65" s="38"/>
      <c r="D65" s="157" t="s">
        <v>50</v>
      </c>
      <c r="E65" s="163"/>
      <c r="F65" s="163"/>
      <c r="G65" s="157" t="s">
        <v>51</v>
      </c>
      <c r="H65" s="163"/>
      <c r="I65" s="163"/>
      <c r="J65" s="163"/>
      <c r="K65" s="163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>
      <c r="B66" s="20"/>
      <c r="L66" s="20"/>
    </row>
    <row r="67" hidden="1">
      <c r="B67" s="20"/>
      <c r="L67" s="20"/>
    </row>
    <row r="68" hidden="1">
      <c r="B68" s="20"/>
      <c r="L68" s="20"/>
    </row>
    <row r="69" hidden="1">
      <c r="B69" s="20"/>
      <c r="L69" s="20"/>
    </row>
    <row r="70" hidden="1">
      <c r="B70" s="20"/>
      <c r="L70" s="20"/>
    </row>
    <row r="71" hidden="1">
      <c r="B71" s="20"/>
      <c r="L71" s="20"/>
    </row>
    <row r="72" hidden="1">
      <c r="B72" s="20"/>
      <c r="L72" s="20"/>
    </row>
    <row r="73" hidden="1">
      <c r="B73" s="20"/>
      <c r="L73" s="20"/>
    </row>
    <row r="74" hidden="1">
      <c r="B74" s="20"/>
      <c r="L74" s="20"/>
    </row>
    <row r="75" hidden="1">
      <c r="B75" s="20"/>
      <c r="L75" s="20"/>
    </row>
    <row r="76" hidden="1" s="2" customFormat="1">
      <c r="A76" s="38"/>
      <c r="B76" s="44"/>
      <c r="C76" s="38"/>
      <c r="D76" s="159" t="s">
        <v>48</v>
      </c>
      <c r="E76" s="160"/>
      <c r="F76" s="161" t="s">
        <v>49</v>
      </c>
      <c r="G76" s="159" t="s">
        <v>48</v>
      </c>
      <c r="H76" s="160"/>
      <c r="I76" s="160"/>
      <c r="J76" s="162" t="s">
        <v>49</v>
      </c>
      <c r="K76" s="160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hidden="1" s="2" customFormat="1" ht="14.4" customHeight="1">
      <c r="A77" s="38"/>
      <c r="B77" s="164"/>
      <c r="C77" s="165"/>
      <c r="D77" s="165"/>
      <c r="E77" s="165"/>
      <c r="F77" s="165"/>
      <c r="G77" s="165"/>
      <c r="H77" s="165"/>
      <c r="I77" s="165"/>
      <c r="J77" s="165"/>
      <c r="K77" s="165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hidden="1"/>
    <row r="79" hidden="1"/>
    <row r="80" hidden="1"/>
    <row r="81" hidden="1" s="2" customFormat="1" ht="6.96" customHeight="1">
      <c r="A81" s="38"/>
      <c r="B81" s="166"/>
      <c r="C81" s="167"/>
      <c r="D81" s="167"/>
      <c r="E81" s="167"/>
      <c r="F81" s="167"/>
      <c r="G81" s="167"/>
      <c r="H81" s="167"/>
      <c r="I81" s="167"/>
      <c r="J81" s="167"/>
      <c r="K81" s="167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hidden="1" s="2" customFormat="1" ht="24.96" customHeight="1">
      <c r="A82" s="38"/>
      <c r="B82" s="39"/>
      <c r="C82" s="23" t="s">
        <v>82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hidden="1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hidden="1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hidden="1" s="2" customFormat="1" ht="30" customHeight="1">
      <c r="A85" s="38"/>
      <c r="B85" s="39"/>
      <c r="C85" s="40"/>
      <c r="D85" s="40"/>
      <c r="E85" s="76" t="str">
        <f>E7</f>
        <v xml:space="preserve"> Roudnice n.L. změna stavby MŠ - Školní 1804 - speciální vyšetřovna</v>
      </c>
      <c r="F85" s="40"/>
      <c r="G85" s="40"/>
      <c r="H85" s="40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hidden="1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hidden="1" s="2" customFormat="1" ht="12" customHeight="1">
      <c r="A87" s="38"/>
      <c r="B87" s="39"/>
      <c r="C87" s="32" t="s">
        <v>20</v>
      </c>
      <c r="D87" s="40"/>
      <c r="E87" s="40"/>
      <c r="F87" s="27" t="str">
        <f>F10</f>
        <v xml:space="preserve"> </v>
      </c>
      <c r="G87" s="40"/>
      <c r="H87" s="40"/>
      <c r="I87" s="32" t="s">
        <v>22</v>
      </c>
      <c r="J87" s="79" t="str">
        <f>IF(J10="","",J10)</f>
        <v>23. 6. 2024</v>
      </c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hidden="1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hidden="1" s="2" customFormat="1" ht="15.15" customHeight="1">
      <c r="A89" s="38"/>
      <c r="B89" s="39"/>
      <c r="C89" s="32" t="s">
        <v>24</v>
      </c>
      <c r="D89" s="40"/>
      <c r="E89" s="40"/>
      <c r="F89" s="27" t="str">
        <f>E13</f>
        <v xml:space="preserve"> </v>
      </c>
      <c r="G89" s="40"/>
      <c r="H89" s="40"/>
      <c r="I89" s="32" t="s">
        <v>29</v>
      </c>
      <c r="J89" s="36" t="str">
        <f>E19</f>
        <v xml:space="preserve"> 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hidden="1" s="2" customFormat="1" ht="15.15" customHeight="1">
      <c r="A90" s="38"/>
      <c r="B90" s="39"/>
      <c r="C90" s="32" t="s">
        <v>27</v>
      </c>
      <c r="D90" s="40"/>
      <c r="E90" s="40"/>
      <c r="F90" s="27" t="str">
        <f>IF(E16="","",E16)</f>
        <v>Vyplň údaj</v>
      </c>
      <c r="G90" s="40"/>
      <c r="H90" s="40"/>
      <c r="I90" s="32" t="s">
        <v>31</v>
      </c>
      <c r="J90" s="36" t="str">
        <f>E22</f>
        <v xml:space="preserve"> </v>
      </c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hidden="1" s="2" customFormat="1" ht="10.32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hidden="1" s="2" customFormat="1" ht="29.28" customHeight="1">
      <c r="A92" s="38"/>
      <c r="B92" s="39"/>
      <c r="C92" s="168" t="s">
        <v>83</v>
      </c>
      <c r="D92" s="169"/>
      <c r="E92" s="169"/>
      <c r="F92" s="169"/>
      <c r="G92" s="169"/>
      <c r="H92" s="169"/>
      <c r="I92" s="169"/>
      <c r="J92" s="170" t="s">
        <v>84</v>
      </c>
      <c r="K92" s="169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hidden="1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hidden="1" s="2" customFormat="1" ht="22.8" customHeight="1">
      <c r="A94" s="38"/>
      <c r="B94" s="39"/>
      <c r="C94" s="171" t="s">
        <v>85</v>
      </c>
      <c r="D94" s="40"/>
      <c r="E94" s="40"/>
      <c r="F94" s="40"/>
      <c r="G94" s="40"/>
      <c r="H94" s="40"/>
      <c r="I94" s="40"/>
      <c r="J94" s="110">
        <f>J140</f>
        <v>0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U94" s="17" t="s">
        <v>86</v>
      </c>
    </row>
    <row r="95" hidden="1" s="9" customFormat="1" ht="24.96" customHeight="1">
      <c r="A95" s="9"/>
      <c r="B95" s="172"/>
      <c r="C95" s="173"/>
      <c r="D95" s="174" t="s">
        <v>87</v>
      </c>
      <c r="E95" s="175"/>
      <c r="F95" s="175"/>
      <c r="G95" s="175"/>
      <c r="H95" s="175"/>
      <c r="I95" s="175"/>
      <c r="J95" s="176">
        <f>J141</f>
        <v>0</v>
      </c>
      <c r="K95" s="173"/>
      <c r="L95" s="177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hidden="1" s="10" customFormat="1" ht="19.92" customHeight="1">
      <c r="A96" s="10"/>
      <c r="B96" s="178"/>
      <c r="C96" s="179"/>
      <c r="D96" s="180" t="s">
        <v>88</v>
      </c>
      <c r="E96" s="181"/>
      <c r="F96" s="181"/>
      <c r="G96" s="181"/>
      <c r="H96" s="181"/>
      <c r="I96" s="181"/>
      <c r="J96" s="182">
        <f>J142</f>
        <v>0</v>
      </c>
      <c r="K96" s="179"/>
      <c r="L96" s="183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hidden="1" s="10" customFormat="1" ht="19.92" customHeight="1">
      <c r="A97" s="10"/>
      <c r="B97" s="178"/>
      <c r="C97" s="179"/>
      <c r="D97" s="180" t="s">
        <v>89</v>
      </c>
      <c r="E97" s="181"/>
      <c r="F97" s="181"/>
      <c r="G97" s="181"/>
      <c r="H97" s="181"/>
      <c r="I97" s="181"/>
      <c r="J97" s="182">
        <f>J164</f>
        <v>0</v>
      </c>
      <c r="K97" s="179"/>
      <c r="L97" s="183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hidden="1" s="10" customFormat="1" ht="19.92" customHeight="1">
      <c r="A98" s="10"/>
      <c r="B98" s="178"/>
      <c r="C98" s="179"/>
      <c r="D98" s="180" t="s">
        <v>90</v>
      </c>
      <c r="E98" s="181"/>
      <c r="F98" s="181"/>
      <c r="G98" s="181"/>
      <c r="H98" s="181"/>
      <c r="I98" s="181"/>
      <c r="J98" s="182">
        <f>J217</f>
        <v>0</v>
      </c>
      <c r="K98" s="179"/>
      <c r="L98" s="183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78"/>
      <c r="C99" s="179"/>
      <c r="D99" s="180" t="s">
        <v>91</v>
      </c>
      <c r="E99" s="181"/>
      <c r="F99" s="181"/>
      <c r="G99" s="181"/>
      <c r="H99" s="181"/>
      <c r="I99" s="181"/>
      <c r="J99" s="182">
        <f>J241</f>
        <v>0</v>
      </c>
      <c r="K99" s="179"/>
      <c r="L99" s="183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78"/>
      <c r="C100" s="179"/>
      <c r="D100" s="180" t="s">
        <v>92</v>
      </c>
      <c r="E100" s="181"/>
      <c r="F100" s="181"/>
      <c r="G100" s="181"/>
      <c r="H100" s="181"/>
      <c r="I100" s="181"/>
      <c r="J100" s="182">
        <f>J248</f>
        <v>0</v>
      </c>
      <c r="K100" s="179"/>
      <c r="L100" s="183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9" customFormat="1" ht="24.96" customHeight="1">
      <c r="A101" s="9"/>
      <c r="B101" s="172"/>
      <c r="C101" s="173"/>
      <c r="D101" s="174" t="s">
        <v>93</v>
      </c>
      <c r="E101" s="175"/>
      <c r="F101" s="175"/>
      <c r="G101" s="175"/>
      <c r="H101" s="175"/>
      <c r="I101" s="175"/>
      <c r="J101" s="176">
        <f>J250</f>
        <v>0</v>
      </c>
      <c r="K101" s="173"/>
      <c r="L101" s="177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hidden="1" s="10" customFormat="1" ht="19.92" customHeight="1">
      <c r="A102" s="10"/>
      <c r="B102" s="178"/>
      <c r="C102" s="179"/>
      <c r="D102" s="180" t="s">
        <v>94</v>
      </c>
      <c r="E102" s="181"/>
      <c r="F102" s="181"/>
      <c r="G102" s="181"/>
      <c r="H102" s="181"/>
      <c r="I102" s="181"/>
      <c r="J102" s="182">
        <f>J251</f>
        <v>0</v>
      </c>
      <c r="K102" s="179"/>
      <c r="L102" s="183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78"/>
      <c r="C103" s="179"/>
      <c r="D103" s="180" t="s">
        <v>95</v>
      </c>
      <c r="E103" s="181"/>
      <c r="F103" s="181"/>
      <c r="G103" s="181"/>
      <c r="H103" s="181"/>
      <c r="I103" s="181"/>
      <c r="J103" s="182">
        <f>J260</f>
        <v>0</v>
      </c>
      <c r="K103" s="179"/>
      <c r="L103" s="183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78"/>
      <c r="C104" s="179"/>
      <c r="D104" s="180" t="s">
        <v>96</v>
      </c>
      <c r="E104" s="181"/>
      <c r="F104" s="181"/>
      <c r="G104" s="181"/>
      <c r="H104" s="181"/>
      <c r="I104" s="181"/>
      <c r="J104" s="182">
        <f>J275</f>
        <v>0</v>
      </c>
      <c r="K104" s="179"/>
      <c r="L104" s="183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10" customFormat="1" ht="19.92" customHeight="1">
      <c r="A105" s="10"/>
      <c r="B105" s="178"/>
      <c r="C105" s="179"/>
      <c r="D105" s="180" t="s">
        <v>97</v>
      </c>
      <c r="E105" s="181"/>
      <c r="F105" s="181"/>
      <c r="G105" s="181"/>
      <c r="H105" s="181"/>
      <c r="I105" s="181"/>
      <c r="J105" s="182">
        <f>J293</f>
        <v>0</v>
      </c>
      <c r="K105" s="179"/>
      <c r="L105" s="183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10" customFormat="1" ht="19.92" customHeight="1">
      <c r="A106" s="10"/>
      <c r="B106" s="178"/>
      <c r="C106" s="179"/>
      <c r="D106" s="180" t="s">
        <v>98</v>
      </c>
      <c r="E106" s="181"/>
      <c r="F106" s="181"/>
      <c r="G106" s="181"/>
      <c r="H106" s="181"/>
      <c r="I106" s="181"/>
      <c r="J106" s="182">
        <f>J298</f>
        <v>0</v>
      </c>
      <c r="K106" s="179"/>
      <c r="L106" s="183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10" customFormat="1" ht="14.88" customHeight="1">
      <c r="A107" s="10"/>
      <c r="B107" s="178"/>
      <c r="C107" s="179"/>
      <c r="D107" s="180" t="s">
        <v>99</v>
      </c>
      <c r="E107" s="181"/>
      <c r="F107" s="181"/>
      <c r="G107" s="181"/>
      <c r="H107" s="181"/>
      <c r="I107" s="181"/>
      <c r="J107" s="182">
        <f>J299</f>
        <v>0</v>
      </c>
      <c r="K107" s="179"/>
      <c r="L107" s="183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hidden="1" s="10" customFormat="1" ht="14.88" customHeight="1">
      <c r="A108" s="10"/>
      <c r="B108" s="178"/>
      <c r="C108" s="179"/>
      <c r="D108" s="180" t="s">
        <v>100</v>
      </c>
      <c r="E108" s="181"/>
      <c r="F108" s="181"/>
      <c r="G108" s="181"/>
      <c r="H108" s="181"/>
      <c r="I108" s="181"/>
      <c r="J108" s="182">
        <f>J303</f>
        <v>0</v>
      </c>
      <c r="K108" s="179"/>
      <c r="L108" s="183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hidden="1" s="10" customFormat="1" ht="14.88" customHeight="1">
      <c r="A109" s="10"/>
      <c r="B109" s="178"/>
      <c r="C109" s="179"/>
      <c r="D109" s="180" t="s">
        <v>101</v>
      </c>
      <c r="E109" s="181"/>
      <c r="F109" s="181"/>
      <c r="G109" s="181"/>
      <c r="H109" s="181"/>
      <c r="I109" s="181"/>
      <c r="J109" s="182">
        <f>J321</f>
        <v>0</v>
      </c>
      <c r="K109" s="179"/>
      <c r="L109" s="183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hidden="1" s="10" customFormat="1" ht="14.88" customHeight="1">
      <c r="A110" s="10"/>
      <c r="B110" s="178"/>
      <c r="C110" s="179"/>
      <c r="D110" s="180" t="s">
        <v>102</v>
      </c>
      <c r="E110" s="181"/>
      <c r="F110" s="181"/>
      <c r="G110" s="181"/>
      <c r="H110" s="181"/>
      <c r="I110" s="181"/>
      <c r="J110" s="182">
        <f>J345</f>
        <v>0</v>
      </c>
      <c r="K110" s="179"/>
      <c r="L110" s="183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hidden="1" s="10" customFormat="1" ht="19.92" customHeight="1">
      <c r="A111" s="10"/>
      <c r="B111" s="178"/>
      <c r="C111" s="179"/>
      <c r="D111" s="180" t="s">
        <v>103</v>
      </c>
      <c r="E111" s="181"/>
      <c r="F111" s="181"/>
      <c r="G111" s="181"/>
      <c r="H111" s="181"/>
      <c r="I111" s="181"/>
      <c r="J111" s="182">
        <f>J350</f>
        <v>0</v>
      </c>
      <c r="K111" s="179"/>
      <c r="L111" s="183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hidden="1" s="10" customFormat="1" ht="19.92" customHeight="1">
      <c r="A112" s="10"/>
      <c r="B112" s="178"/>
      <c r="C112" s="179"/>
      <c r="D112" s="180" t="s">
        <v>104</v>
      </c>
      <c r="E112" s="181"/>
      <c r="F112" s="181"/>
      <c r="G112" s="181"/>
      <c r="H112" s="181"/>
      <c r="I112" s="181"/>
      <c r="J112" s="182">
        <f>J353</f>
        <v>0</v>
      </c>
      <c r="K112" s="179"/>
      <c r="L112" s="183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hidden="1" s="10" customFormat="1" ht="19.92" customHeight="1">
      <c r="A113" s="10"/>
      <c r="B113" s="178"/>
      <c r="C113" s="179"/>
      <c r="D113" s="180" t="s">
        <v>105</v>
      </c>
      <c r="E113" s="181"/>
      <c r="F113" s="181"/>
      <c r="G113" s="181"/>
      <c r="H113" s="181"/>
      <c r="I113" s="181"/>
      <c r="J113" s="182">
        <f>J370</f>
        <v>0</v>
      </c>
      <c r="K113" s="179"/>
      <c r="L113" s="183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hidden="1" s="10" customFormat="1" ht="19.92" customHeight="1">
      <c r="A114" s="10"/>
      <c r="B114" s="178"/>
      <c r="C114" s="179"/>
      <c r="D114" s="180" t="s">
        <v>106</v>
      </c>
      <c r="E114" s="181"/>
      <c r="F114" s="181"/>
      <c r="G114" s="181"/>
      <c r="H114" s="181"/>
      <c r="I114" s="181"/>
      <c r="J114" s="182">
        <f>J395</f>
        <v>0</v>
      </c>
      <c r="K114" s="179"/>
      <c r="L114" s="183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hidden="1" s="10" customFormat="1" ht="19.92" customHeight="1">
      <c r="A115" s="10"/>
      <c r="B115" s="178"/>
      <c r="C115" s="179"/>
      <c r="D115" s="180" t="s">
        <v>107</v>
      </c>
      <c r="E115" s="181"/>
      <c r="F115" s="181"/>
      <c r="G115" s="181"/>
      <c r="H115" s="181"/>
      <c r="I115" s="181"/>
      <c r="J115" s="182">
        <f>J422</f>
        <v>0</v>
      </c>
      <c r="K115" s="179"/>
      <c r="L115" s="183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hidden="1" s="10" customFormat="1" ht="19.92" customHeight="1">
      <c r="A116" s="10"/>
      <c r="B116" s="178"/>
      <c r="C116" s="179"/>
      <c r="D116" s="180" t="s">
        <v>108</v>
      </c>
      <c r="E116" s="181"/>
      <c r="F116" s="181"/>
      <c r="G116" s="181"/>
      <c r="H116" s="181"/>
      <c r="I116" s="181"/>
      <c r="J116" s="182">
        <f>J443</f>
        <v>0</v>
      </c>
      <c r="K116" s="179"/>
      <c r="L116" s="183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hidden="1" s="10" customFormat="1" ht="19.92" customHeight="1">
      <c r="A117" s="10"/>
      <c r="B117" s="178"/>
      <c r="C117" s="179"/>
      <c r="D117" s="180" t="s">
        <v>109</v>
      </c>
      <c r="E117" s="181"/>
      <c r="F117" s="181"/>
      <c r="G117" s="181"/>
      <c r="H117" s="181"/>
      <c r="I117" s="181"/>
      <c r="J117" s="182">
        <f>J450</f>
        <v>0</v>
      </c>
      <c r="K117" s="179"/>
      <c r="L117" s="183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hidden="1" s="9" customFormat="1" ht="24.96" customHeight="1">
      <c r="A118" s="9"/>
      <c r="B118" s="172"/>
      <c r="C118" s="173"/>
      <c r="D118" s="174" t="s">
        <v>110</v>
      </c>
      <c r="E118" s="175"/>
      <c r="F118" s="175"/>
      <c r="G118" s="175"/>
      <c r="H118" s="175"/>
      <c r="I118" s="175"/>
      <c r="J118" s="176">
        <f>J457</f>
        <v>0</v>
      </c>
      <c r="K118" s="173"/>
      <c r="L118" s="177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</row>
    <row r="119" hidden="1" s="9" customFormat="1" ht="24.96" customHeight="1">
      <c r="A119" s="9"/>
      <c r="B119" s="172"/>
      <c r="C119" s="173"/>
      <c r="D119" s="174" t="s">
        <v>111</v>
      </c>
      <c r="E119" s="175"/>
      <c r="F119" s="175"/>
      <c r="G119" s="175"/>
      <c r="H119" s="175"/>
      <c r="I119" s="175"/>
      <c r="J119" s="176">
        <f>J463</f>
        <v>0</v>
      </c>
      <c r="K119" s="173"/>
      <c r="L119" s="177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hidden="1" s="10" customFormat="1" ht="19.92" customHeight="1">
      <c r="A120" s="10"/>
      <c r="B120" s="178"/>
      <c r="C120" s="179"/>
      <c r="D120" s="180" t="s">
        <v>112</v>
      </c>
      <c r="E120" s="181"/>
      <c r="F120" s="181"/>
      <c r="G120" s="181"/>
      <c r="H120" s="181"/>
      <c r="I120" s="181"/>
      <c r="J120" s="182">
        <f>J464</f>
        <v>0</v>
      </c>
      <c r="K120" s="179"/>
      <c r="L120" s="183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hidden="1" s="10" customFormat="1" ht="19.92" customHeight="1">
      <c r="A121" s="10"/>
      <c r="B121" s="178"/>
      <c r="C121" s="179"/>
      <c r="D121" s="180" t="s">
        <v>113</v>
      </c>
      <c r="E121" s="181"/>
      <c r="F121" s="181"/>
      <c r="G121" s="181"/>
      <c r="H121" s="181"/>
      <c r="I121" s="181"/>
      <c r="J121" s="182">
        <f>J466</f>
        <v>0</v>
      </c>
      <c r="K121" s="179"/>
      <c r="L121" s="183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hidden="1" s="10" customFormat="1" ht="19.92" customHeight="1">
      <c r="A122" s="10"/>
      <c r="B122" s="178"/>
      <c r="C122" s="179"/>
      <c r="D122" s="180" t="s">
        <v>114</v>
      </c>
      <c r="E122" s="181"/>
      <c r="F122" s="181"/>
      <c r="G122" s="181"/>
      <c r="H122" s="181"/>
      <c r="I122" s="181"/>
      <c r="J122" s="182">
        <f>J468</f>
        <v>0</v>
      </c>
      <c r="K122" s="179"/>
      <c r="L122" s="183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hidden="1" s="2" customFormat="1" ht="21.84" customHeight="1">
      <c r="A123" s="38"/>
      <c r="B123" s="39"/>
      <c r="C123" s="40"/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hidden="1" s="2" customFormat="1" ht="6.96" customHeight="1">
      <c r="A124" s="38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hidden="1"/>
    <row r="126" hidden="1"/>
    <row r="127" hidden="1"/>
    <row r="128" s="2" customFormat="1" ht="6.96" customHeight="1">
      <c r="A128" s="38"/>
      <c r="B128" s="68"/>
      <c r="C128" s="69"/>
      <c r="D128" s="69"/>
      <c r="E128" s="69"/>
      <c r="F128" s="69"/>
      <c r="G128" s="69"/>
      <c r="H128" s="69"/>
      <c r="I128" s="69"/>
      <c r="J128" s="69"/>
      <c r="K128" s="69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24.96" customHeight="1">
      <c r="A129" s="38"/>
      <c r="B129" s="39"/>
      <c r="C129" s="23" t="s">
        <v>115</v>
      </c>
      <c r="D129" s="40"/>
      <c r="E129" s="40"/>
      <c r="F129" s="40"/>
      <c r="G129" s="40"/>
      <c r="H129" s="40"/>
      <c r="I129" s="40"/>
      <c r="J129" s="40"/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6.96" customHeight="1">
      <c r="A130" s="38"/>
      <c r="B130" s="39"/>
      <c r="C130" s="40"/>
      <c r="D130" s="40"/>
      <c r="E130" s="40"/>
      <c r="F130" s="40"/>
      <c r="G130" s="40"/>
      <c r="H130" s="40"/>
      <c r="I130" s="40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2" customHeight="1">
      <c r="A131" s="38"/>
      <c r="B131" s="39"/>
      <c r="C131" s="32" t="s">
        <v>16</v>
      </c>
      <c r="D131" s="40"/>
      <c r="E131" s="40"/>
      <c r="F131" s="40"/>
      <c r="G131" s="40"/>
      <c r="H131" s="40"/>
      <c r="I131" s="40"/>
      <c r="J131" s="40"/>
      <c r="K131" s="40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30" customHeight="1">
      <c r="A132" s="38"/>
      <c r="B132" s="39"/>
      <c r="C132" s="40"/>
      <c r="D132" s="40"/>
      <c r="E132" s="76" t="str">
        <f>E7</f>
        <v xml:space="preserve"> Roudnice n.L. změna stavby MŠ - Školní 1804 - speciální vyšetřovna</v>
      </c>
      <c r="F132" s="40"/>
      <c r="G132" s="40"/>
      <c r="H132" s="40"/>
      <c r="I132" s="40"/>
      <c r="J132" s="40"/>
      <c r="K132" s="40"/>
      <c r="L132" s="63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6.96" customHeight="1">
      <c r="A133" s="38"/>
      <c r="B133" s="39"/>
      <c r="C133" s="40"/>
      <c r="D133" s="40"/>
      <c r="E133" s="40"/>
      <c r="F133" s="40"/>
      <c r="G133" s="40"/>
      <c r="H133" s="40"/>
      <c r="I133" s="40"/>
      <c r="J133" s="40"/>
      <c r="K133" s="40"/>
      <c r="L133" s="6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12" customHeight="1">
      <c r="A134" s="38"/>
      <c r="B134" s="39"/>
      <c r="C134" s="32" t="s">
        <v>20</v>
      </c>
      <c r="D134" s="40"/>
      <c r="E134" s="40"/>
      <c r="F134" s="27" t="str">
        <f>F10</f>
        <v xml:space="preserve"> </v>
      </c>
      <c r="G134" s="40"/>
      <c r="H134" s="40"/>
      <c r="I134" s="32" t="s">
        <v>22</v>
      </c>
      <c r="J134" s="79" t="str">
        <f>IF(J10="","",J10)</f>
        <v>23. 6. 2024</v>
      </c>
      <c r="K134" s="40"/>
      <c r="L134" s="63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2" customFormat="1" ht="6.96" customHeight="1">
      <c r="A135" s="38"/>
      <c r="B135" s="39"/>
      <c r="C135" s="40"/>
      <c r="D135" s="40"/>
      <c r="E135" s="40"/>
      <c r="F135" s="40"/>
      <c r="G135" s="40"/>
      <c r="H135" s="40"/>
      <c r="I135" s="40"/>
      <c r="J135" s="40"/>
      <c r="K135" s="40"/>
      <c r="L135" s="63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2" customFormat="1" ht="15.15" customHeight="1">
      <c r="A136" s="38"/>
      <c r="B136" s="39"/>
      <c r="C136" s="32" t="s">
        <v>24</v>
      </c>
      <c r="D136" s="40"/>
      <c r="E136" s="40"/>
      <c r="F136" s="27" t="str">
        <f>E13</f>
        <v xml:space="preserve"> </v>
      </c>
      <c r="G136" s="40"/>
      <c r="H136" s="40"/>
      <c r="I136" s="32" t="s">
        <v>29</v>
      </c>
      <c r="J136" s="36" t="str">
        <f>E19</f>
        <v xml:space="preserve"> </v>
      </c>
      <c r="K136" s="40"/>
      <c r="L136" s="63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="2" customFormat="1" ht="15.15" customHeight="1">
      <c r="A137" s="38"/>
      <c r="B137" s="39"/>
      <c r="C137" s="32" t="s">
        <v>27</v>
      </c>
      <c r="D137" s="40"/>
      <c r="E137" s="40"/>
      <c r="F137" s="27" t="str">
        <f>IF(E16="","",E16)</f>
        <v>Vyplň údaj</v>
      </c>
      <c r="G137" s="40"/>
      <c r="H137" s="40"/>
      <c r="I137" s="32" t="s">
        <v>31</v>
      </c>
      <c r="J137" s="36" t="str">
        <f>E22</f>
        <v xml:space="preserve"> </v>
      </c>
      <c r="K137" s="40"/>
      <c r="L137" s="63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="2" customFormat="1" ht="10.32" customHeight="1">
      <c r="A138" s="38"/>
      <c r="B138" s="39"/>
      <c r="C138" s="40"/>
      <c r="D138" s="40"/>
      <c r="E138" s="40"/>
      <c r="F138" s="40"/>
      <c r="G138" s="40"/>
      <c r="H138" s="40"/>
      <c r="I138" s="40"/>
      <c r="J138" s="40"/>
      <c r="K138" s="40"/>
      <c r="L138" s="63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</row>
    <row r="139" s="11" customFormat="1" ht="29.28" customHeight="1">
      <c r="A139" s="184"/>
      <c r="B139" s="185"/>
      <c r="C139" s="186" t="s">
        <v>116</v>
      </c>
      <c r="D139" s="187" t="s">
        <v>58</v>
      </c>
      <c r="E139" s="187" t="s">
        <v>54</v>
      </c>
      <c r="F139" s="187" t="s">
        <v>55</v>
      </c>
      <c r="G139" s="187" t="s">
        <v>117</v>
      </c>
      <c r="H139" s="187" t="s">
        <v>118</v>
      </c>
      <c r="I139" s="187" t="s">
        <v>119</v>
      </c>
      <c r="J139" s="188" t="s">
        <v>84</v>
      </c>
      <c r="K139" s="189" t="s">
        <v>120</v>
      </c>
      <c r="L139" s="190"/>
      <c r="M139" s="100" t="s">
        <v>1</v>
      </c>
      <c r="N139" s="101" t="s">
        <v>37</v>
      </c>
      <c r="O139" s="101" t="s">
        <v>121</v>
      </c>
      <c r="P139" s="101" t="s">
        <v>122</v>
      </c>
      <c r="Q139" s="101" t="s">
        <v>123</v>
      </c>
      <c r="R139" s="101" t="s">
        <v>124</v>
      </c>
      <c r="S139" s="101" t="s">
        <v>125</v>
      </c>
      <c r="T139" s="102" t="s">
        <v>126</v>
      </c>
      <c r="U139" s="184"/>
      <c r="V139" s="184"/>
      <c r="W139" s="184"/>
      <c r="X139" s="184"/>
      <c r="Y139" s="184"/>
      <c r="Z139" s="184"/>
      <c r="AA139" s="184"/>
      <c r="AB139" s="184"/>
      <c r="AC139" s="184"/>
      <c r="AD139" s="184"/>
      <c r="AE139" s="184"/>
    </row>
    <row r="140" s="2" customFormat="1" ht="22.8" customHeight="1">
      <c r="A140" s="38"/>
      <c r="B140" s="39"/>
      <c r="C140" s="107" t="s">
        <v>127</v>
      </c>
      <c r="D140" s="40"/>
      <c r="E140" s="40"/>
      <c r="F140" s="40"/>
      <c r="G140" s="40"/>
      <c r="H140" s="40"/>
      <c r="I140" s="40"/>
      <c r="J140" s="191">
        <f>BK140</f>
        <v>0</v>
      </c>
      <c r="K140" s="40"/>
      <c r="L140" s="44"/>
      <c r="M140" s="103"/>
      <c r="N140" s="192"/>
      <c r="O140" s="104"/>
      <c r="P140" s="193">
        <f>P141+P250+P457+P463</f>
        <v>0</v>
      </c>
      <c r="Q140" s="104"/>
      <c r="R140" s="193">
        <f>R141+R250+R457+R463</f>
        <v>4.9092213999999998</v>
      </c>
      <c r="S140" s="104"/>
      <c r="T140" s="194">
        <f>T141+T250+T457+T463</f>
        <v>1.35765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72</v>
      </c>
      <c r="AU140" s="17" t="s">
        <v>86</v>
      </c>
      <c r="BK140" s="195">
        <f>BK141+BK250+BK457+BK463</f>
        <v>0</v>
      </c>
    </row>
    <row r="141" s="12" customFormat="1" ht="25.92" customHeight="1">
      <c r="A141" s="12"/>
      <c r="B141" s="196"/>
      <c r="C141" s="197"/>
      <c r="D141" s="198" t="s">
        <v>72</v>
      </c>
      <c r="E141" s="199" t="s">
        <v>128</v>
      </c>
      <c r="F141" s="199" t="s">
        <v>129</v>
      </c>
      <c r="G141" s="197"/>
      <c r="H141" s="197"/>
      <c r="I141" s="200"/>
      <c r="J141" s="201">
        <f>BK141</f>
        <v>0</v>
      </c>
      <c r="K141" s="197"/>
      <c r="L141" s="202"/>
      <c r="M141" s="203"/>
      <c r="N141" s="204"/>
      <c r="O141" s="204"/>
      <c r="P141" s="205">
        <f>P142+P164+P217+P241+P248</f>
        <v>0</v>
      </c>
      <c r="Q141" s="204"/>
      <c r="R141" s="205">
        <f>R142+R164+R217+R241+R248</f>
        <v>3.8635554600000002</v>
      </c>
      <c r="S141" s="204"/>
      <c r="T141" s="206">
        <f>T142+T164+T217+T241+T248</f>
        <v>0.85109000000000001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07" t="s">
        <v>78</v>
      </c>
      <c r="AT141" s="208" t="s">
        <v>72</v>
      </c>
      <c r="AU141" s="208" t="s">
        <v>73</v>
      </c>
      <c r="AY141" s="207" t="s">
        <v>130</v>
      </c>
      <c r="BK141" s="209">
        <f>BK142+BK164+BK217+BK241+BK248</f>
        <v>0</v>
      </c>
    </row>
    <row r="142" s="12" customFormat="1" ht="22.8" customHeight="1">
      <c r="A142" s="12"/>
      <c r="B142" s="196"/>
      <c r="C142" s="197"/>
      <c r="D142" s="198" t="s">
        <v>72</v>
      </c>
      <c r="E142" s="210" t="s">
        <v>131</v>
      </c>
      <c r="F142" s="210" t="s">
        <v>132</v>
      </c>
      <c r="G142" s="197"/>
      <c r="H142" s="197"/>
      <c r="I142" s="200"/>
      <c r="J142" s="211">
        <f>BK142</f>
        <v>0</v>
      </c>
      <c r="K142" s="197"/>
      <c r="L142" s="202"/>
      <c r="M142" s="203"/>
      <c r="N142" s="204"/>
      <c r="O142" s="204"/>
      <c r="P142" s="205">
        <f>SUM(P143:P163)</f>
        <v>0</v>
      </c>
      <c r="Q142" s="204"/>
      <c r="R142" s="205">
        <f>SUM(R143:R163)</f>
        <v>1.89692298</v>
      </c>
      <c r="S142" s="204"/>
      <c r="T142" s="206">
        <f>SUM(T143:T163)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07" t="s">
        <v>78</v>
      </c>
      <c r="AT142" s="208" t="s">
        <v>72</v>
      </c>
      <c r="AU142" s="208" t="s">
        <v>78</v>
      </c>
      <c r="AY142" s="207" t="s">
        <v>130</v>
      </c>
      <c r="BK142" s="209">
        <f>SUM(BK143:BK163)</f>
        <v>0</v>
      </c>
    </row>
    <row r="143" s="2" customFormat="1" ht="33" customHeight="1">
      <c r="A143" s="38"/>
      <c r="B143" s="39"/>
      <c r="C143" s="212" t="s">
        <v>78</v>
      </c>
      <c r="D143" s="212" t="s">
        <v>133</v>
      </c>
      <c r="E143" s="213" t="s">
        <v>134</v>
      </c>
      <c r="F143" s="214" t="s">
        <v>135</v>
      </c>
      <c r="G143" s="215" t="s">
        <v>136</v>
      </c>
      <c r="H143" s="216">
        <v>2</v>
      </c>
      <c r="I143" s="217"/>
      <c r="J143" s="218">
        <f>ROUND(I143*H143,2)</f>
        <v>0</v>
      </c>
      <c r="K143" s="219"/>
      <c r="L143" s="44"/>
      <c r="M143" s="220" t="s">
        <v>1</v>
      </c>
      <c r="N143" s="221" t="s">
        <v>38</v>
      </c>
      <c r="O143" s="91"/>
      <c r="P143" s="222">
        <f>O143*H143</f>
        <v>0</v>
      </c>
      <c r="Q143" s="222">
        <v>0.025350000000000001</v>
      </c>
      <c r="R143" s="222">
        <f>Q143*H143</f>
        <v>0.050700000000000002</v>
      </c>
      <c r="S143" s="222">
        <v>0</v>
      </c>
      <c r="T143" s="223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24" t="s">
        <v>137</v>
      </c>
      <c r="AT143" s="224" t="s">
        <v>133</v>
      </c>
      <c r="AU143" s="224" t="s">
        <v>80</v>
      </c>
      <c r="AY143" s="17" t="s">
        <v>130</v>
      </c>
      <c r="BE143" s="225">
        <f>IF(N143="základní",J143,0)</f>
        <v>0</v>
      </c>
      <c r="BF143" s="225">
        <f>IF(N143="snížená",J143,0)</f>
        <v>0</v>
      </c>
      <c r="BG143" s="225">
        <f>IF(N143="zákl. přenesená",J143,0)</f>
        <v>0</v>
      </c>
      <c r="BH143" s="225">
        <f>IF(N143="sníž. přenesená",J143,0)</f>
        <v>0</v>
      </c>
      <c r="BI143" s="225">
        <f>IF(N143="nulová",J143,0)</f>
        <v>0</v>
      </c>
      <c r="BJ143" s="17" t="s">
        <v>78</v>
      </c>
      <c r="BK143" s="225">
        <f>ROUND(I143*H143,2)</f>
        <v>0</v>
      </c>
      <c r="BL143" s="17" t="s">
        <v>137</v>
      </c>
      <c r="BM143" s="224" t="s">
        <v>138</v>
      </c>
    </row>
    <row r="144" s="2" customFormat="1" ht="33" customHeight="1">
      <c r="A144" s="38"/>
      <c r="B144" s="39"/>
      <c r="C144" s="212" t="s">
        <v>80</v>
      </c>
      <c r="D144" s="212" t="s">
        <v>133</v>
      </c>
      <c r="E144" s="213" t="s">
        <v>139</v>
      </c>
      <c r="F144" s="214" t="s">
        <v>140</v>
      </c>
      <c r="G144" s="215" t="s">
        <v>136</v>
      </c>
      <c r="H144" s="216">
        <v>1</v>
      </c>
      <c r="I144" s="217"/>
      <c r="J144" s="218">
        <f>ROUND(I144*H144,2)</f>
        <v>0</v>
      </c>
      <c r="K144" s="219"/>
      <c r="L144" s="44"/>
      <c r="M144" s="220" t="s">
        <v>1</v>
      </c>
      <c r="N144" s="221" t="s">
        <v>38</v>
      </c>
      <c r="O144" s="91"/>
      <c r="P144" s="222">
        <f>O144*H144</f>
        <v>0</v>
      </c>
      <c r="Q144" s="222">
        <v>0.032349999999999997</v>
      </c>
      <c r="R144" s="222">
        <f>Q144*H144</f>
        <v>0.032349999999999997</v>
      </c>
      <c r="S144" s="222">
        <v>0</v>
      </c>
      <c r="T144" s="223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24" t="s">
        <v>137</v>
      </c>
      <c r="AT144" s="224" t="s">
        <v>133</v>
      </c>
      <c r="AU144" s="224" t="s">
        <v>80</v>
      </c>
      <c r="AY144" s="17" t="s">
        <v>130</v>
      </c>
      <c r="BE144" s="225">
        <f>IF(N144="základní",J144,0)</f>
        <v>0</v>
      </c>
      <c r="BF144" s="225">
        <f>IF(N144="snížená",J144,0)</f>
        <v>0</v>
      </c>
      <c r="BG144" s="225">
        <f>IF(N144="zákl. přenesená",J144,0)</f>
        <v>0</v>
      </c>
      <c r="BH144" s="225">
        <f>IF(N144="sníž. přenesená",J144,0)</f>
        <v>0</v>
      </c>
      <c r="BI144" s="225">
        <f>IF(N144="nulová",J144,0)</f>
        <v>0</v>
      </c>
      <c r="BJ144" s="17" t="s">
        <v>78</v>
      </c>
      <c r="BK144" s="225">
        <f>ROUND(I144*H144,2)</f>
        <v>0</v>
      </c>
      <c r="BL144" s="17" t="s">
        <v>137</v>
      </c>
      <c r="BM144" s="224" t="s">
        <v>141</v>
      </c>
    </row>
    <row r="145" s="2" customFormat="1" ht="33" customHeight="1">
      <c r="A145" s="38"/>
      <c r="B145" s="39"/>
      <c r="C145" s="212" t="s">
        <v>131</v>
      </c>
      <c r="D145" s="212" t="s">
        <v>133</v>
      </c>
      <c r="E145" s="213" t="s">
        <v>142</v>
      </c>
      <c r="F145" s="214" t="s">
        <v>143</v>
      </c>
      <c r="G145" s="215" t="s">
        <v>144</v>
      </c>
      <c r="H145" s="216">
        <v>5.7199999999999998</v>
      </c>
      <c r="I145" s="217"/>
      <c r="J145" s="218">
        <f>ROUND(I145*H145,2)</f>
        <v>0</v>
      </c>
      <c r="K145" s="219"/>
      <c r="L145" s="44"/>
      <c r="M145" s="220" t="s">
        <v>1</v>
      </c>
      <c r="N145" s="221" t="s">
        <v>38</v>
      </c>
      <c r="O145" s="91"/>
      <c r="P145" s="222">
        <f>O145*H145</f>
        <v>0</v>
      </c>
      <c r="Q145" s="222">
        <v>0.07009</v>
      </c>
      <c r="R145" s="222">
        <f>Q145*H145</f>
        <v>0.40091479999999996</v>
      </c>
      <c r="S145" s="222">
        <v>0</v>
      </c>
      <c r="T145" s="223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4" t="s">
        <v>137</v>
      </c>
      <c r="AT145" s="224" t="s">
        <v>133</v>
      </c>
      <c r="AU145" s="224" t="s">
        <v>80</v>
      </c>
      <c r="AY145" s="17" t="s">
        <v>130</v>
      </c>
      <c r="BE145" s="225">
        <f>IF(N145="základní",J145,0)</f>
        <v>0</v>
      </c>
      <c r="BF145" s="225">
        <f>IF(N145="snížená",J145,0)</f>
        <v>0</v>
      </c>
      <c r="BG145" s="225">
        <f>IF(N145="zákl. přenesená",J145,0)</f>
        <v>0</v>
      </c>
      <c r="BH145" s="225">
        <f>IF(N145="sníž. přenesená",J145,0)</f>
        <v>0</v>
      </c>
      <c r="BI145" s="225">
        <f>IF(N145="nulová",J145,0)</f>
        <v>0</v>
      </c>
      <c r="BJ145" s="17" t="s">
        <v>78</v>
      </c>
      <c r="BK145" s="225">
        <f>ROUND(I145*H145,2)</f>
        <v>0</v>
      </c>
      <c r="BL145" s="17" t="s">
        <v>137</v>
      </c>
      <c r="BM145" s="224" t="s">
        <v>145</v>
      </c>
    </row>
    <row r="146" s="13" customFormat="1">
      <c r="A146" s="13"/>
      <c r="B146" s="226"/>
      <c r="C146" s="227"/>
      <c r="D146" s="228" t="s">
        <v>146</v>
      </c>
      <c r="E146" s="229" t="s">
        <v>1</v>
      </c>
      <c r="F146" s="230" t="s">
        <v>147</v>
      </c>
      <c r="G146" s="227"/>
      <c r="H146" s="229" t="s">
        <v>1</v>
      </c>
      <c r="I146" s="231"/>
      <c r="J146" s="227"/>
      <c r="K146" s="227"/>
      <c r="L146" s="232"/>
      <c r="M146" s="233"/>
      <c r="N146" s="234"/>
      <c r="O146" s="234"/>
      <c r="P146" s="234"/>
      <c r="Q146" s="234"/>
      <c r="R146" s="234"/>
      <c r="S146" s="234"/>
      <c r="T146" s="235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6" t="s">
        <v>146</v>
      </c>
      <c r="AU146" s="236" t="s">
        <v>80</v>
      </c>
      <c r="AV146" s="13" t="s">
        <v>78</v>
      </c>
      <c r="AW146" s="13" t="s">
        <v>30</v>
      </c>
      <c r="AX146" s="13" t="s">
        <v>73</v>
      </c>
      <c r="AY146" s="236" t="s">
        <v>130</v>
      </c>
    </row>
    <row r="147" s="14" customFormat="1">
      <c r="A147" s="14"/>
      <c r="B147" s="237"/>
      <c r="C147" s="238"/>
      <c r="D147" s="228" t="s">
        <v>146</v>
      </c>
      <c r="E147" s="239" t="s">
        <v>1</v>
      </c>
      <c r="F147" s="240" t="s">
        <v>148</v>
      </c>
      <c r="G147" s="238"/>
      <c r="H147" s="241">
        <v>5.7199999999999998</v>
      </c>
      <c r="I147" s="242"/>
      <c r="J147" s="238"/>
      <c r="K147" s="238"/>
      <c r="L147" s="243"/>
      <c r="M147" s="244"/>
      <c r="N147" s="245"/>
      <c r="O147" s="245"/>
      <c r="P147" s="245"/>
      <c r="Q147" s="245"/>
      <c r="R147" s="245"/>
      <c r="S147" s="245"/>
      <c r="T147" s="246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7" t="s">
        <v>146</v>
      </c>
      <c r="AU147" s="247" t="s">
        <v>80</v>
      </c>
      <c r="AV147" s="14" t="s">
        <v>80</v>
      </c>
      <c r="AW147" s="14" t="s">
        <v>30</v>
      </c>
      <c r="AX147" s="14" t="s">
        <v>73</v>
      </c>
      <c r="AY147" s="247" t="s">
        <v>130</v>
      </c>
    </row>
    <row r="148" s="15" customFormat="1">
      <c r="A148" s="15"/>
      <c r="B148" s="248"/>
      <c r="C148" s="249"/>
      <c r="D148" s="228" t="s">
        <v>146</v>
      </c>
      <c r="E148" s="250" t="s">
        <v>1</v>
      </c>
      <c r="F148" s="251" t="s">
        <v>149</v>
      </c>
      <c r="G148" s="249"/>
      <c r="H148" s="252">
        <v>5.7199999999999998</v>
      </c>
      <c r="I148" s="253"/>
      <c r="J148" s="249"/>
      <c r="K148" s="249"/>
      <c r="L148" s="254"/>
      <c r="M148" s="255"/>
      <c r="N148" s="256"/>
      <c r="O148" s="256"/>
      <c r="P148" s="256"/>
      <c r="Q148" s="256"/>
      <c r="R148" s="256"/>
      <c r="S148" s="256"/>
      <c r="T148" s="257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58" t="s">
        <v>146</v>
      </c>
      <c r="AU148" s="258" t="s">
        <v>80</v>
      </c>
      <c r="AV148" s="15" t="s">
        <v>137</v>
      </c>
      <c r="AW148" s="15" t="s">
        <v>30</v>
      </c>
      <c r="AX148" s="15" t="s">
        <v>78</v>
      </c>
      <c r="AY148" s="258" t="s">
        <v>130</v>
      </c>
    </row>
    <row r="149" s="2" customFormat="1" ht="24.15" customHeight="1">
      <c r="A149" s="38"/>
      <c r="B149" s="39"/>
      <c r="C149" s="212" t="s">
        <v>137</v>
      </c>
      <c r="D149" s="212" t="s">
        <v>133</v>
      </c>
      <c r="E149" s="213" t="s">
        <v>150</v>
      </c>
      <c r="F149" s="214" t="s">
        <v>151</v>
      </c>
      <c r="G149" s="215" t="s">
        <v>144</v>
      </c>
      <c r="H149" s="216">
        <v>20.091000000000001</v>
      </c>
      <c r="I149" s="217"/>
      <c r="J149" s="218">
        <f>ROUND(I149*H149,2)</f>
        <v>0</v>
      </c>
      <c r="K149" s="219"/>
      <c r="L149" s="44"/>
      <c r="M149" s="220" t="s">
        <v>1</v>
      </c>
      <c r="N149" s="221" t="s">
        <v>38</v>
      </c>
      <c r="O149" s="91"/>
      <c r="P149" s="222">
        <f>O149*H149</f>
        <v>0</v>
      </c>
      <c r="Q149" s="222">
        <v>0.069980000000000001</v>
      </c>
      <c r="R149" s="222">
        <f>Q149*H149</f>
        <v>1.4059681800000001</v>
      </c>
      <c r="S149" s="222">
        <v>0</v>
      </c>
      <c r="T149" s="223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24" t="s">
        <v>137</v>
      </c>
      <c r="AT149" s="224" t="s">
        <v>133</v>
      </c>
      <c r="AU149" s="224" t="s">
        <v>80</v>
      </c>
      <c r="AY149" s="17" t="s">
        <v>130</v>
      </c>
      <c r="BE149" s="225">
        <f>IF(N149="základní",J149,0)</f>
        <v>0</v>
      </c>
      <c r="BF149" s="225">
        <f>IF(N149="snížená",J149,0)</f>
        <v>0</v>
      </c>
      <c r="BG149" s="225">
        <f>IF(N149="zákl. přenesená",J149,0)</f>
        <v>0</v>
      </c>
      <c r="BH149" s="225">
        <f>IF(N149="sníž. přenesená",J149,0)</f>
        <v>0</v>
      </c>
      <c r="BI149" s="225">
        <f>IF(N149="nulová",J149,0)</f>
        <v>0</v>
      </c>
      <c r="BJ149" s="17" t="s">
        <v>78</v>
      </c>
      <c r="BK149" s="225">
        <f>ROUND(I149*H149,2)</f>
        <v>0</v>
      </c>
      <c r="BL149" s="17" t="s">
        <v>137</v>
      </c>
      <c r="BM149" s="224" t="s">
        <v>152</v>
      </c>
    </row>
    <row r="150" s="13" customFormat="1">
      <c r="A150" s="13"/>
      <c r="B150" s="226"/>
      <c r="C150" s="227"/>
      <c r="D150" s="228" t="s">
        <v>146</v>
      </c>
      <c r="E150" s="229" t="s">
        <v>1</v>
      </c>
      <c r="F150" s="230" t="s">
        <v>153</v>
      </c>
      <c r="G150" s="227"/>
      <c r="H150" s="229" t="s">
        <v>1</v>
      </c>
      <c r="I150" s="231"/>
      <c r="J150" s="227"/>
      <c r="K150" s="227"/>
      <c r="L150" s="232"/>
      <c r="M150" s="233"/>
      <c r="N150" s="234"/>
      <c r="O150" s="234"/>
      <c r="P150" s="234"/>
      <c r="Q150" s="234"/>
      <c r="R150" s="234"/>
      <c r="S150" s="234"/>
      <c r="T150" s="235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36" t="s">
        <v>146</v>
      </c>
      <c r="AU150" s="236" t="s">
        <v>80</v>
      </c>
      <c r="AV150" s="13" t="s">
        <v>78</v>
      </c>
      <c r="AW150" s="13" t="s">
        <v>30</v>
      </c>
      <c r="AX150" s="13" t="s">
        <v>73</v>
      </c>
      <c r="AY150" s="236" t="s">
        <v>130</v>
      </c>
    </row>
    <row r="151" s="14" customFormat="1">
      <c r="A151" s="14"/>
      <c r="B151" s="237"/>
      <c r="C151" s="238"/>
      <c r="D151" s="228" t="s">
        <v>146</v>
      </c>
      <c r="E151" s="239" t="s">
        <v>1</v>
      </c>
      <c r="F151" s="240" t="s">
        <v>154</v>
      </c>
      <c r="G151" s="238"/>
      <c r="H151" s="241">
        <v>16.300999999999998</v>
      </c>
      <c r="I151" s="242"/>
      <c r="J151" s="238"/>
      <c r="K151" s="238"/>
      <c r="L151" s="243"/>
      <c r="M151" s="244"/>
      <c r="N151" s="245"/>
      <c r="O151" s="245"/>
      <c r="P151" s="245"/>
      <c r="Q151" s="245"/>
      <c r="R151" s="245"/>
      <c r="S151" s="245"/>
      <c r="T151" s="246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47" t="s">
        <v>146</v>
      </c>
      <c r="AU151" s="247" t="s">
        <v>80</v>
      </c>
      <c r="AV151" s="14" t="s">
        <v>80</v>
      </c>
      <c r="AW151" s="14" t="s">
        <v>30</v>
      </c>
      <c r="AX151" s="14" t="s">
        <v>73</v>
      </c>
      <c r="AY151" s="247" t="s">
        <v>130</v>
      </c>
    </row>
    <row r="152" s="13" customFormat="1">
      <c r="A152" s="13"/>
      <c r="B152" s="226"/>
      <c r="C152" s="227"/>
      <c r="D152" s="228" t="s">
        <v>146</v>
      </c>
      <c r="E152" s="229" t="s">
        <v>1</v>
      </c>
      <c r="F152" s="230" t="s">
        <v>155</v>
      </c>
      <c r="G152" s="227"/>
      <c r="H152" s="229" t="s">
        <v>1</v>
      </c>
      <c r="I152" s="231"/>
      <c r="J152" s="227"/>
      <c r="K152" s="227"/>
      <c r="L152" s="232"/>
      <c r="M152" s="233"/>
      <c r="N152" s="234"/>
      <c r="O152" s="234"/>
      <c r="P152" s="234"/>
      <c r="Q152" s="234"/>
      <c r="R152" s="234"/>
      <c r="S152" s="234"/>
      <c r="T152" s="235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36" t="s">
        <v>146</v>
      </c>
      <c r="AU152" s="236" t="s">
        <v>80</v>
      </c>
      <c r="AV152" s="13" t="s">
        <v>78</v>
      </c>
      <c r="AW152" s="13" t="s">
        <v>30</v>
      </c>
      <c r="AX152" s="13" t="s">
        <v>73</v>
      </c>
      <c r="AY152" s="236" t="s">
        <v>130</v>
      </c>
    </row>
    <row r="153" s="14" customFormat="1">
      <c r="A153" s="14"/>
      <c r="B153" s="237"/>
      <c r="C153" s="238"/>
      <c r="D153" s="228" t="s">
        <v>146</v>
      </c>
      <c r="E153" s="239" t="s">
        <v>1</v>
      </c>
      <c r="F153" s="240" t="s">
        <v>156</v>
      </c>
      <c r="G153" s="238"/>
      <c r="H153" s="241">
        <v>8.1899999999999995</v>
      </c>
      <c r="I153" s="242"/>
      <c r="J153" s="238"/>
      <c r="K153" s="238"/>
      <c r="L153" s="243"/>
      <c r="M153" s="244"/>
      <c r="N153" s="245"/>
      <c r="O153" s="245"/>
      <c r="P153" s="245"/>
      <c r="Q153" s="245"/>
      <c r="R153" s="245"/>
      <c r="S153" s="245"/>
      <c r="T153" s="246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47" t="s">
        <v>146</v>
      </c>
      <c r="AU153" s="247" t="s">
        <v>80</v>
      </c>
      <c r="AV153" s="14" t="s">
        <v>80</v>
      </c>
      <c r="AW153" s="14" t="s">
        <v>30</v>
      </c>
      <c r="AX153" s="14" t="s">
        <v>73</v>
      </c>
      <c r="AY153" s="247" t="s">
        <v>130</v>
      </c>
    </row>
    <row r="154" s="13" customFormat="1">
      <c r="A154" s="13"/>
      <c r="B154" s="226"/>
      <c r="C154" s="227"/>
      <c r="D154" s="228" t="s">
        <v>146</v>
      </c>
      <c r="E154" s="229" t="s">
        <v>1</v>
      </c>
      <c r="F154" s="230" t="s">
        <v>157</v>
      </c>
      <c r="G154" s="227"/>
      <c r="H154" s="229" t="s">
        <v>1</v>
      </c>
      <c r="I154" s="231"/>
      <c r="J154" s="227"/>
      <c r="K154" s="227"/>
      <c r="L154" s="232"/>
      <c r="M154" s="233"/>
      <c r="N154" s="234"/>
      <c r="O154" s="234"/>
      <c r="P154" s="234"/>
      <c r="Q154" s="234"/>
      <c r="R154" s="234"/>
      <c r="S154" s="234"/>
      <c r="T154" s="235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36" t="s">
        <v>146</v>
      </c>
      <c r="AU154" s="236" t="s">
        <v>80</v>
      </c>
      <c r="AV154" s="13" t="s">
        <v>78</v>
      </c>
      <c r="AW154" s="13" t="s">
        <v>30</v>
      </c>
      <c r="AX154" s="13" t="s">
        <v>73</v>
      </c>
      <c r="AY154" s="236" t="s">
        <v>130</v>
      </c>
    </row>
    <row r="155" s="14" customFormat="1">
      <c r="A155" s="14"/>
      <c r="B155" s="237"/>
      <c r="C155" s="238"/>
      <c r="D155" s="228" t="s">
        <v>146</v>
      </c>
      <c r="E155" s="239" t="s">
        <v>1</v>
      </c>
      <c r="F155" s="240" t="s">
        <v>158</v>
      </c>
      <c r="G155" s="238"/>
      <c r="H155" s="241">
        <v>-2.7999999999999998</v>
      </c>
      <c r="I155" s="242"/>
      <c r="J155" s="238"/>
      <c r="K155" s="238"/>
      <c r="L155" s="243"/>
      <c r="M155" s="244"/>
      <c r="N155" s="245"/>
      <c r="O155" s="245"/>
      <c r="P155" s="245"/>
      <c r="Q155" s="245"/>
      <c r="R155" s="245"/>
      <c r="S155" s="245"/>
      <c r="T155" s="246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47" t="s">
        <v>146</v>
      </c>
      <c r="AU155" s="247" t="s">
        <v>80</v>
      </c>
      <c r="AV155" s="14" t="s">
        <v>80</v>
      </c>
      <c r="AW155" s="14" t="s">
        <v>30</v>
      </c>
      <c r="AX155" s="14" t="s">
        <v>73</v>
      </c>
      <c r="AY155" s="247" t="s">
        <v>130</v>
      </c>
    </row>
    <row r="156" s="14" customFormat="1">
      <c r="A156" s="14"/>
      <c r="B156" s="237"/>
      <c r="C156" s="238"/>
      <c r="D156" s="228" t="s">
        <v>146</v>
      </c>
      <c r="E156" s="239" t="s">
        <v>1</v>
      </c>
      <c r="F156" s="240" t="s">
        <v>159</v>
      </c>
      <c r="G156" s="238"/>
      <c r="H156" s="241">
        <v>-1.6000000000000001</v>
      </c>
      <c r="I156" s="242"/>
      <c r="J156" s="238"/>
      <c r="K156" s="238"/>
      <c r="L156" s="243"/>
      <c r="M156" s="244"/>
      <c r="N156" s="245"/>
      <c r="O156" s="245"/>
      <c r="P156" s="245"/>
      <c r="Q156" s="245"/>
      <c r="R156" s="245"/>
      <c r="S156" s="245"/>
      <c r="T156" s="246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47" t="s">
        <v>146</v>
      </c>
      <c r="AU156" s="247" t="s">
        <v>80</v>
      </c>
      <c r="AV156" s="14" t="s">
        <v>80</v>
      </c>
      <c r="AW156" s="14" t="s">
        <v>30</v>
      </c>
      <c r="AX156" s="14" t="s">
        <v>73</v>
      </c>
      <c r="AY156" s="247" t="s">
        <v>130</v>
      </c>
    </row>
    <row r="157" s="15" customFormat="1">
      <c r="A157" s="15"/>
      <c r="B157" s="248"/>
      <c r="C157" s="249"/>
      <c r="D157" s="228" t="s">
        <v>146</v>
      </c>
      <c r="E157" s="250" t="s">
        <v>1</v>
      </c>
      <c r="F157" s="251" t="s">
        <v>149</v>
      </c>
      <c r="G157" s="249"/>
      <c r="H157" s="252">
        <v>20.091000000000001</v>
      </c>
      <c r="I157" s="253"/>
      <c r="J157" s="249"/>
      <c r="K157" s="249"/>
      <c r="L157" s="254"/>
      <c r="M157" s="255"/>
      <c r="N157" s="256"/>
      <c r="O157" s="256"/>
      <c r="P157" s="256"/>
      <c r="Q157" s="256"/>
      <c r="R157" s="256"/>
      <c r="S157" s="256"/>
      <c r="T157" s="257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T157" s="258" t="s">
        <v>146</v>
      </c>
      <c r="AU157" s="258" t="s">
        <v>80</v>
      </c>
      <c r="AV157" s="15" t="s">
        <v>137</v>
      </c>
      <c r="AW157" s="15" t="s">
        <v>30</v>
      </c>
      <c r="AX157" s="15" t="s">
        <v>78</v>
      </c>
      <c r="AY157" s="258" t="s">
        <v>130</v>
      </c>
    </row>
    <row r="158" s="2" customFormat="1" ht="24.15" customHeight="1">
      <c r="A158" s="38"/>
      <c r="B158" s="39"/>
      <c r="C158" s="212" t="s">
        <v>160</v>
      </c>
      <c r="D158" s="212" t="s">
        <v>133</v>
      </c>
      <c r="E158" s="213" t="s">
        <v>161</v>
      </c>
      <c r="F158" s="214" t="s">
        <v>162</v>
      </c>
      <c r="G158" s="215" t="s">
        <v>163</v>
      </c>
      <c r="H158" s="216">
        <v>37.774999999999999</v>
      </c>
      <c r="I158" s="217"/>
      <c r="J158" s="218">
        <f>ROUND(I158*H158,2)</f>
        <v>0</v>
      </c>
      <c r="K158" s="219"/>
      <c r="L158" s="44"/>
      <c r="M158" s="220" t="s">
        <v>1</v>
      </c>
      <c r="N158" s="221" t="s">
        <v>38</v>
      </c>
      <c r="O158" s="91"/>
      <c r="P158" s="222">
        <f>O158*H158</f>
        <v>0</v>
      </c>
      <c r="Q158" s="222">
        <v>0.00012</v>
      </c>
      <c r="R158" s="222">
        <f>Q158*H158</f>
        <v>0.0045329999999999997</v>
      </c>
      <c r="S158" s="222">
        <v>0</v>
      </c>
      <c r="T158" s="223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24" t="s">
        <v>137</v>
      </c>
      <c r="AT158" s="224" t="s">
        <v>133</v>
      </c>
      <c r="AU158" s="224" t="s">
        <v>80</v>
      </c>
      <c r="AY158" s="17" t="s">
        <v>130</v>
      </c>
      <c r="BE158" s="225">
        <f>IF(N158="základní",J158,0)</f>
        <v>0</v>
      </c>
      <c r="BF158" s="225">
        <f>IF(N158="snížená",J158,0)</f>
        <v>0</v>
      </c>
      <c r="BG158" s="225">
        <f>IF(N158="zákl. přenesená",J158,0)</f>
        <v>0</v>
      </c>
      <c r="BH158" s="225">
        <f>IF(N158="sníž. přenesená",J158,0)</f>
        <v>0</v>
      </c>
      <c r="BI158" s="225">
        <f>IF(N158="nulová",J158,0)</f>
        <v>0</v>
      </c>
      <c r="BJ158" s="17" t="s">
        <v>78</v>
      </c>
      <c r="BK158" s="225">
        <f>ROUND(I158*H158,2)</f>
        <v>0</v>
      </c>
      <c r="BL158" s="17" t="s">
        <v>137</v>
      </c>
      <c r="BM158" s="224" t="s">
        <v>164</v>
      </c>
    </row>
    <row r="159" s="14" customFormat="1">
      <c r="A159" s="14"/>
      <c r="B159" s="237"/>
      <c r="C159" s="238"/>
      <c r="D159" s="228" t="s">
        <v>146</v>
      </c>
      <c r="E159" s="239" t="s">
        <v>1</v>
      </c>
      <c r="F159" s="240" t="s">
        <v>165</v>
      </c>
      <c r="G159" s="238"/>
      <c r="H159" s="241">
        <v>37.774999999999999</v>
      </c>
      <c r="I159" s="242"/>
      <c r="J159" s="238"/>
      <c r="K159" s="238"/>
      <c r="L159" s="243"/>
      <c r="M159" s="244"/>
      <c r="N159" s="245"/>
      <c r="O159" s="245"/>
      <c r="P159" s="245"/>
      <c r="Q159" s="245"/>
      <c r="R159" s="245"/>
      <c r="S159" s="245"/>
      <c r="T159" s="246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47" t="s">
        <v>146</v>
      </c>
      <c r="AU159" s="247" t="s">
        <v>80</v>
      </c>
      <c r="AV159" s="14" t="s">
        <v>80</v>
      </c>
      <c r="AW159" s="14" t="s">
        <v>30</v>
      </c>
      <c r="AX159" s="14" t="s">
        <v>73</v>
      </c>
      <c r="AY159" s="247" t="s">
        <v>130</v>
      </c>
    </row>
    <row r="160" s="15" customFormat="1">
      <c r="A160" s="15"/>
      <c r="B160" s="248"/>
      <c r="C160" s="249"/>
      <c r="D160" s="228" t="s">
        <v>146</v>
      </c>
      <c r="E160" s="250" t="s">
        <v>1</v>
      </c>
      <c r="F160" s="251" t="s">
        <v>149</v>
      </c>
      <c r="G160" s="249"/>
      <c r="H160" s="252">
        <v>37.774999999999999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58" t="s">
        <v>146</v>
      </c>
      <c r="AU160" s="258" t="s">
        <v>80</v>
      </c>
      <c r="AV160" s="15" t="s">
        <v>137</v>
      </c>
      <c r="AW160" s="15" t="s">
        <v>30</v>
      </c>
      <c r="AX160" s="15" t="s">
        <v>78</v>
      </c>
      <c r="AY160" s="258" t="s">
        <v>130</v>
      </c>
    </row>
    <row r="161" s="2" customFormat="1" ht="24.15" customHeight="1">
      <c r="A161" s="38"/>
      <c r="B161" s="39"/>
      <c r="C161" s="212" t="s">
        <v>166</v>
      </c>
      <c r="D161" s="212" t="s">
        <v>133</v>
      </c>
      <c r="E161" s="213" t="s">
        <v>167</v>
      </c>
      <c r="F161" s="214" t="s">
        <v>168</v>
      </c>
      <c r="G161" s="215" t="s">
        <v>163</v>
      </c>
      <c r="H161" s="216">
        <v>18.899999999999999</v>
      </c>
      <c r="I161" s="217"/>
      <c r="J161" s="218">
        <f>ROUND(I161*H161,2)</f>
        <v>0</v>
      </c>
      <c r="K161" s="219"/>
      <c r="L161" s="44"/>
      <c r="M161" s="220" t="s">
        <v>1</v>
      </c>
      <c r="N161" s="221" t="s">
        <v>38</v>
      </c>
      <c r="O161" s="91"/>
      <c r="P161" s="222">
        <f>O161*H161</f>
        <v>0</v>
      </c>
      <c r="Q161" s="222">
        <v>0.00012999999999999999</v>
      </c>
      <c r="R161" s="222">
        <f>Q161*H161</f>
        <v>0.0024569999999999995</v>
      </c>
      <c r="S161" s="222">
        <v>0</v>
      </c>
      <c r="T161" s="223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4" t="s">
        <v>137</v>
      </c>
      <c r="AT161" s="224" t="s">
        <v>133</v>
      </c>
      <c r="AU161" s="224" t="s">
        <v>80</v>
      </c>
      <c r="AY161" s="17" t="s">
        <v>130</v>
      </c>
      <c r="BE161" s="225">
        <f>IF(N161="základní",J161,0)</f>
        <v>0</v>
      </c>
      <c r="BF161" s="225">
        <f>IF(N161="snížená",J161,0)</f>
        <v>0</v>
      </c>
      <c r="BG161" s="225">
        <f>IF(N161="zákl. přenesená",J161,0)</f>
        <v>0</v>
      </c>
      <c r="BH161" s="225">
        <f>IF(N161="sníž. přenesená",J161,0)</f>
        <v>0</v>
      </c>
      <c r="BI161" s="225">
        <f>IF(N161="nulová",J161,0)</f>
        <v>0</v>
      </c>
      <c r="BJ161" s="17" t="s">
        <v>78</v>
      </c>
      <c r="BK161" s="225">
        <f>ROUND(I161*H161,2)</f>
        <v>0</v>
      </c>
      <c r="BL161" s="17" t="s">
        <v>137</v>
      </c>
      <c r="BM161" s="224" t="s">
        <v>169</v>
      </c>
    </row>
    <row r="162" s="14" customFormat="1">
      <c r="A162" s="14"/>
      <c r="B162" s="237"/>
      <c r="C162" s="238"/>
      <c r="D162" s="228" t="s">
        <v>146</v>
      </c>
      <c r="E162" s="239" t="s">
        <v>1</v>
      </c>
      <c r="F162" s="240" t="s">
        <v>170</v>
      </c>
      <c r="G162" s="238"/>
      <c r="H162" s="241">
        <v>18.899999999999999</v>
      </c>
      <c r="I162" s="242"/>
      <c r="J162" s="238"/>
      <c r="K162" s="238"/>
      <c r="L162" s="243"/>
      <c r="M162" s="244"/>
      <c r="N162" s="245"/>
      <c r="O162" s="245"/>
      <c r="P162" s="245"/>
      <c r="Q162" s="245"/>
      <c r="R162" s="245"/>
      <c r="S162" s="245"/>
      <c r="T162" s="246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47" t="s">
        <v>146</v>
      </c>
      <c r="AU162" s="247" t="s">
        <v>80</v>
      </c>
      <c r="AV162" s="14" t="s">
        <v>80</v>
      </c>
      <c r="AW162" s="14" t="s">
        <v>30</v>
      </c>
      <c r="AX162" s="14" t="s">
        <v>73</v>
      </c>
      <c r="AY162" s="247" t="s">
        <v>130</v>
      </c>
    </row>
    <row r="163" s="15" customFormat="1">
      <c r="A163" s="15"/>
      <c r="B163" s="248"/>
      <c r="C163" s="249"/>
      <c r="D163" s="228" t="s">
        <v>146</v>
      </c>
      <c r="E163" s="250" t="s">
        <v>1</v>
      </c>
      <c r="F163" s="251" t="s">
        <v>149</v>
      </c>
      <c r="G163" s="249"/>
      <c r="H163" s="252">
        <v>18.899999999999999</v>
      </c>
      <c r="I163" s="253"/>
      <c r="J163" s="249"/>
      <c r="K163" s="249"/>
      <c r="L163" s="254"/>
      <c r="M163" s="255"/>
      <c r="N163" s="256"/>
      <c r="O163" s="256"/>
      <c r="P163" s="256"/>
      <c r="Q163" s="256"/>
      <c r="R163" s="256"/>
      <c r="S163" s="256"/>
      <c r="T163" s="257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58" t="s">
        <v>146</v>
      </c>
      <c r="AU163" s="258" t="s">
        <v>80</v>
      </c>
      <c r="AV163" s="15" t="s">
        <v>137</v>
      </c>
      <c r="AW163" s="15" t="s">
        <v>30</v>
      </c>
      <c r="AX163" s="15" t="s">
        <v>78</v>
      </c>
      <c r="AY163" s="258" t="s">
        <v>130</v>
      </c>
    </row>
    <row r="164" s="12" customFormat="1" ht="22.8" customHeight="1">
      <c r="A164" s="12"/>
      <c r="B164" s="196"/>
      <c r="C164" s="197"/>
      <c r="D164" s="198" t="s">
        <v>72</v>
      </c>
      <c r="E164" s="210" t="s">
        <v>166</v>
      </c>
      <c r="F164" s="210" t="s">
        <v>171</v>
      </c>
      <c r="G164" s="197"/>
      <c r="H164" s="197"/>
      <c r="I164" s="200"/>
      <c r="J164" s="211">
        <f>BK164</f>
        <v>0</v>
      </c>
      <c r="K164" s="197"/>
      <c r="L164" s="202"/>
      <c r="M164" s="203"/>
      <c r="N164" s="204"/>
      <c r="O164" s="204"/>
      <c r="P164" s="205">
        <f>SUM(P165:P216)</f>
        <v>0</v>
      </c>
      <c r="Q164" s="204"/>
      <c r="R164" s="205">
        <f>SUM(R165:R216)</f>
        <v>1.9627173800000004</v>
      </c>
      <c r="S164" s="204"/>
      <c r="T164" s="206">
        <f>SUM(T165:T216)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207" t="s">
        <v>78</v>
      </c>
      <c r="AT164" s="208" t="s">
        <v>72</v>
      </c>
      <c r="AU164" s="208" t="s">
        <v>78</v>
      </c>
      <c r="AY164" s="207" t="s">
        <v>130</v>
      </c>
      <c r="BK164" s="209">
        <f>SUM(BK165:BK216)</f>
        <v>0</v>
      </c>
    </row>
    <row r="165" s="2" customFormat="1" ht="21.75" customHeight="1">
      <c r="A165" s="38"/>
      <c r="B165" s="39"/>
      <c r="C165" s="212" t="s">
        <v>172</v>
      </c>
      <c r="D165" s="212" t="s">
        <v>133</v>
      </c>
      <c r="E165" s="213" t="s">
        <v>173</v>
      </c>
      <c r="F165" s="214" t="s">
        <v>174</v>
      </c>
      <c r="G165" s="215" t="s">
        <v>144</v>
      </c>
      <c r="H165" s="216">
        <v>24.32</v>
      </c>
      <c r="I165" s="217"/>
      <c r="J165" s="218">
        <f>ROUND(I165*H165,2)</f>
        <v>0</v>
      </c>
      <c r="K165" s="219"/>
      <c r="L165" s="44"/>
      <c r="M165" s="220" t="s">
        <v>1</v>
      </c>
      <c r="N165" s="221" t="s">
        <v>38</v>
      </c>
      <c r="O165" s="91"/>
      <c r="P165" s="222">
        <f>O165*H165</f>
        <v>0</v>
      </c>
      <c r="Q165" s="222">
        <v>0.0040000000000000001</v>
      </c>
      <c r="R165" s="222">
        <f>Q165*H165</f>
        <v>0.097280000000000005</v>
      </c>
      <c r="S165" s="222">
        <v>0</v>
      </c>
      <c r="T165" s="223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24" t="s">
        <v>137</v>
      </c>
      <c r="AT165" s="224" t="s">
        <v>133</v>
      </c>
      <c r="AU165" s="224" t="s">
        <v>80</v>
      </c>
      <c r="AY165" s="17" t="s">
        <v>130</v>
      </c>
      <c r="BE165" s="225">
        <f>IF(N165="základní",J165,0)</f>
        <v>0</v>
      </c>
      <c r="BF165" s="225">
        <f>IF(N165="snížená",J165,0)</f>
        <v>0</v>
      </c>
      <c r="BG165" s="225">
        <f>IF(N165="zákl. přenesená",J165,0)</f>
        <v>0</v>
      </c>
      <c r="BH165" s="225">
        <f>IF(N165="sníž. přenesená",J165,0)</f>
        <v>0</v>
      </c>
      <c r="BI165" s="225">
        <f>IF(N165="nulová",J165,0)</f>
        <v>0</v>
      </c>
      <c r="BJ165" s="17" t="s">
        <v>78</v>
      </c>
      <c r="BK165" s="225">
        <f>ROUND(I165*H165,2)</f>
        <v>0</v>
      </c>
      <c r="BL165" s="17" t="s">
        <v>137</v>
      </c>
      <c r="BM165" s="224" t="s">
        <v>175</v>
      </c>
    </row>
    <row r="166" s="13" customFormat="1">
      <c r="A166" s="13"/>
      <c r="B166" s="226"/>
      <c r="C166" s="227"/>
      <c r="D166" s="228" t="s">
        <v>146</v>
      </c>
      <c r="E166" s="229" t="s">
        <v>1</v>
      </c>
      <c r="F166" s="230" t="s">
        <v>176</v>
      </c>
      <c r="G166" s="227"/>
      <c r="H166" s="229" t="s">
        <v>1</v>
      </c>
      <c r="I166" s="231"/>
      <c r="J166" s="227"/>
      <c r="K166" s="227"/>
      <c r="L166" s="232"/>
      <c r="M166" s="233"/>
      <c r="N166" s="234"/>
      <c r="O166" s="234"/>
      <c r="P166" s="234"/>
      <c r="Q166" s="234"/>
      <c r="R166" s="234"/>
      <c r="S166" s="234"/>
      <c r="T166" s="235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36" t="s">
        <v>146</v>
      </c>
      <c r="AU166" s="236" t="s">
        <v>80</v>
      </c>
      <c r="AV166" s="13" t="s">
        <v>78</v>
      </c>
      <c r="AW166" s="13" t="s">
        <v>30</v>
      </c>
      <c r="AX166" s="13" t="s">
        <v>73</v>
      </c>
      <c r="AY166" s="236" t="s">
        <v>130</v>
      </c>
    </row>
    <row r="167" s="14" customFormat="1">
      <c r="A167" s="14"/>
      <c r="B167" s="237"/>
      <c r="C167" s="238"/>
      <c r="D167" s="228" t="s">
        <v>146</v>
      </c>
      <c r="E167" s="239" t="s">
        <v>1</v>
      </c>
      <c r="F167" s="240" t="s">
        <v>177</v>
      </c>
      <c r="G167" s="238"/>
      <c r="H167" s="241">
        <v>24.32</v>
      </c>
      <c r="I167" s="242"/>
      <c r="J167" s="238"/>
      <c r="K167" s="238"/>
      <c r="L167" s="243"/>
      <c r="M167" s="244"/>
      <c r="N167" s="245"/>
      <c r="O167" s="245"/>
      <c r="P167" s="245"/>
      <c r="Q167" s="245"/>
      <c r="R167" s="245"/>
      <c r="S167" s="245"/>
      <c r="T167" s="246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47" t="s">
        <v>146</v>
      </c>
      <c r="AU167" s="247" t="s">
        <v>80</v>
      </c>
      <c r="AV167" s="14" t="s">
        <v>80</v>
      </c>
      <c r="AW167" s="14" t="s">
        <v>30</v>
      </c>
      <c r="AX167" s="14" t="s">
        <v>73</v>
      </c>
      <c r="AY167" s="247" t="s">
        <v>130</v>
      </c>
    </row>
    <row r="168" s="15" customFormat="1">
      <c r="A168" s="15"/>
      <c r="B168" s="248"/>
      <c r="C168" s="249"/>
      <c r="D168" s="228" t="s">
        <v>146</v>
      </c>
      <c r="E168" s="250" t="s">
        <v>1</v>
      </c>
      <c r="F168" s="251" t="s">
        <v>149</v>
      </c>
      <c r="G168" s="249"/>
      <c r="H168" s="252">
        <v>24.32</v>
      </c>
      <c r="I168" s="253"/>
      <c r="J168" s="249"/>
      <c r="K168" s="249"/>
      <c r="L168" s="254"/>
      <c r="M168" s="255"/>
      <c r="N168" s="256"/>
      <c r="O168" s="256"/>
      <c r="P168" s="256"/>
      <c r="Q168" s="256"/>
      <c r="R168" s="256"/>
      <c r="S168" s="256"/>
      <c r="T168" s="257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T168" s="258" t="s">
        <v>146</v>
      </c>
      <c r="AU168" s="258" t="s">
        <v>80</v>
      </c>
      <c r="AV168" s="15" t="s">
        <v>137</v>
      </c>
      <c r="AW168" s="15" t="s">
        <v>30</v>
      </c>
      <c r="AX168" s="15" t="s">
        <v>78</v>
      </c>
      <c r="AY168" s="258" t="s">
        <v>130</v>
      </c>
    </row>
    <row r="169" s="2" customFormat="1" ht="24.15" customHeight="1">
      <c r="A169" s="38"/>
      <c r="B169" s="39"/>
      <c r="C169" s="212" t="s">
        <v>178</v>
      </c>
      <c r="D169" s="212" t="s">
        <v>133</v>
      </c>
      <c r="E169" s="213" t="s">
        <v>179</v>
      </c>
      <c r="F169" s="214" t="s">
        <v>180</v>
      </c>
      <c r="G169" s="215" t="s">
        <v>144</v>
      </c>
      <c r="H169" s="216">
        <v>24.32</v>
      </c>
      <c r="I169" s="217"/>
      <c r="J169" s="218">
        <f>ROUND(I169*H169,2)</f>
        <v>0</v>
      </c>
      <c r="K169" s="219"/>
      <c r="L169" s="44"/>
      <c r="M169" s="220" t="s">
        <v>1</v>
      </c>
      <c r="N169" s="221" t="s">
        <v>38</v>
      </c>
      <c r="O169" s="91"/>
      <c r="P169" s="222">
        <f>O169*H169</f>
        <v>0</v>
      </c>
      <c r="Q169" s="222">
        <v>0.0051000000000000004</v>
      </c>
      <c r="R169" s="222">
        <f>Q169*H169</f>
        <v>0.12403200000000002</v>
      </c>
      <c r="S169" s="222">
        <v>0</v>
      </c>
      <c r="T169" s="223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24" t="s">
        <v>137</v>
      </c>
      <c r="AT169" s="224" t="s">
        <v>133</v>
      </c>
      <c r="AU169" s="224" t="s">
        <v>80</v>
      </c>
      <c r="AY169" s="17" t="s">
        <v>130</v>
      </c>
      <c r="BE169" s="225">
        <f>IF(N169="základní",J169,0)</f>
        <v>0</v>
      </c>
      <c r="BF169" s="225">
        <f>IF(N169="snížená",J169,0)</f>
        <v>0</v>
      </c>
      <c r="BG169" s="225">
        <f>IF(N169="zákl. přenesená",J169,0)</f>
        <v>0</v>
      </c>
      <c r="BH169" s="225">
        <f>IF(N169="sníž. přenesená",J169,0)</f>
        <v>0</v>
      </c>
      <c r="BI169" s="225">
        <f>IF(N169="nulová",J169,0)</f>
        <v>0</v>
      </c>
      <c r="BJ169" s="17" t="s">
        <v>78</v>
      </c>
      <c r="BK169" s="225">
        <f>ROUND(I169*H169,2)</f>
        <v>0</v>
      </c>
      <c r="BL169" s="17" t="s">
        <v>137</v>
      </c>
      <c r="BM169" s="224" t="s">
        <v>181</v>
      </c>
    </row>
    <row r="170" s="13" customFormat="1">
      <c r="A170" s="13"/>
      <c r="B170" s="226"/>
      <c r="C170" s="227"/>
      <c r="D170" s="228" t="s">
        <v>146</v>
      </c>
      <c r="E170" s="229" t="s">
        <v>1</v>
      </c>
      <c r="F170" s="230" t="s">
        <v>182</v>
      </c>
      <c r="G170" s="227"/>
      <c r="H170" s="229" t="s">
        <v>1</v>
      </c>
      <c r="I170" s="231"/>
      <c r="J170" s="227"/>
      <c r="K170" s="227"/>
      <c r="L170" s="232"/>
      <c r="M170" s="233"/>
      <c r="N170" s="234"/>
      <c r="O170" s="234"/>
      <c r="P170" s="234"/>
      <c r="Q170" s="234"/>
      <c r="R170" s="234"/>
      <c r="S170" s="234"/>
      <c r="T170" s="235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36" t="s">
        <v>146</v>
      </c>
      <c r="AU170" s="236" t="s">
        <v>80</v>
      </c>
      <c r="AV170" s="13" t="s">
        <v>78</v>
      </c>
      <c r="AW170" s="13" t="s">
        <v>30</v>
      </c>
      <c r="AX170" s="13" t="s">
        <v>73</v>
      </c>
      <c r="AY170" s="236" t="s">
        <v>130</v>
      </c>
    </row>
    <row r="171" s="14" customFormat="1">
      <c r="A171" s="14"/>
      <c r="B171" s="237"/>
      <c r="C171" s="238"/>
      <c r="D171" s="228" t="s">
        <v>146</v>
      </c>
      <c r="E171" s="239" t="s">
        <v>1</v>
      </c>
      <c r="F171" s="240" t="s">
        <v>177</v>
      </c>
      <c r="G171" s="238"/>
      <c r="H171" s="241">
        <v>24.32</v>
      </c>
      <c r="I171" s="242"/>
      <c r="J171" s="238"/>
      <c r="K171" s="238"/>
      <c r="L171" s="243"/>
      <c r="M171" s="244"/>
      <c r="N171" s="245"/>
      <c r="O171" s="245"/>
      <c r="P171" s="245"/>
      <c r="Q171" s="245"/>
      <c r="R171" s="245"/>
      <c r="S171" s="245"/>
      <c r="T171" s="246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47" t="s">
        <v>146</v>
      </c>
      <c r="AU171" s="247" t="s">
        <v>80</v>
      </c>
      <c r="AV171" s="14" t="s">
        <v>80</v>
      </c>
      <c r="AW171" s="14" t="s">
        <v>30</v>
      </c>
      <c r="AX171" s="14" t="s">
        <v>73</v>
      </c>
      <c r="AY171" s="247" t="s">
        <v>130</v>
      </c>
    </row>
    <row r="172" s="15" customFormat="1">
      <c r="A172" s="15"/>
      <c r="B172" s="248"/>
      <c r="C172" s="249"/>
      <c r="D172" s="228" t="s">
        <v>146</v>
      </c>
      <c r="E172" s="250" t="s">
        <v>1</v>
      </c>
      <c r="F172" s="251" t="s">
        <v>149</v>
      </c>
      <c r="G172" s="249"/>
      <c r="H172" s="252">
        <v>24.32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8" t="s">
        <v>146</v>
      </c>
      <c r="AU172" s="258" t="s">
        <v>80</v>
      </c>
      <c r="AV172" s="15" t="s">
        <v>137</v>
      </c>
      <c r="AW172" s="15" t="s">
        <v>30</v>
      </c>
      <c r="AX172" s="15" t="s">
        <v>78</v>
      </c>
      <c r="AY172" s="258" t="s">
        <v>130</v>
      </c>
    </row>
    <row r="173" s="2" customFormat="1" ht="21.75" customHeight="1">
      <c r="A173" s="38"/>
      <c r="B173" s="39"/>
      <c r="C173" s="212" t="s">
        <v>183</v>
      </c>
      <c r="D173" s="212" t="s">
        <v>133</v>
      </c>
      <c r="E173" s="213" t="s">
        <v>184</v>
      </c>
      <c r="F173" s="214" t="s">
        <v>185</v>
      </c>
      <c r="G173" s="215" t="s">
        <v>144</v>
      </c>
      <c r="H173" s="216">
        <v>51.831000000000003</v>
      </c>
      <c r="I173" s="217"/>
      <c r="J173" s="218">
        <f>ROUND(I173*H173,2)</f>
        <v>0</v>
      </c>
      <c r="K173" s="219"/>
      <c r="L173" s="44"/>
      <c r="M173" s="220" t="s">
        <v>1</v>
      </c>
      <c r="N173" s="221" t="s">
        <v>38</v>
      </c>
      <c r="O173" s="91"/>
      <c r="P173" s="222">
        <f>O173*H173</f>
        <v>0</v>
      </c>
      <c r="Q173" s="222">
        <v>0.0043800000000000002</v>
      </c>
      <c r="R173" s="222">
        <f>Q173*H173</f>
        <v>0.22701978000000003</v>
      </c>
      <c r="S173" s="222">
        <v>0</v>
      </c>
      <c r="T173" s="223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24" t="s">
        <v>137</v>
      </c>
      <c r="AT173" s="224" t="s">
        <v>133</v>
      </c>
      <c r="AU173" s="224" t="s">
        <v>80</v>
      </c>
      <c r="AY173" s="17" t="s">
        <v>130</v>
      </c>
      <c r="BE173" s="225">
        <f>IF(N173="základní",J173,0)</f>
        <v>0</v>
      </c>
      <c r="BF173" s="225">
        <f>IF(N173="snížená",J173,0)</f>
        <v>0</v>
      </c>
      <c r="BG173" s="225">
        <f>IF(N173="zákl. přenesená",J173,0)</f>
        <v>0</v>
      </c>
      <c r="BH173" s="225">
        <f>IF(N173="sníž. přenesená",J173,0)</f>
        <v>0</v>
      </c>
      <c r="BI173" s="225">
        <f>IF(N173="nulová",J173,0)</f>
        <v>0</v>
      </c>
      <c r="BJ173" s="17" t="s">
        <v>78</v>
      </c>
      <c r="BK173" s="225">
        <f>ROUND(I173*H173,2)</f>
        <v>0</v>
      </c>
      <c r="BL173" s="17" t="s">
        <v>137</v>
      </c>
      <c r="BM173" s="224" t="s">
        <v>186</v>
      </c>
    </row>
    <row r="174" s="13" customFormat="1">
      <c r="A174" s="13"/>
      <c r="B174" s="226"/>
      <c r="C174" s="227"/>
      <c r="D174" s="228" t="s">
        <v>146</v>
      </c>
      <c r="E174" s="229" t="s">
        <v>1</v>
      </c>
      <c r="F174" s="230" t="s">
        <v>153</v>
      </c>
      <c r="G174" s="227"/>
      <c r="H174" s="229" t="s">
        <v>1</v>
      </c>
      <c r="I174" s="231"/>
      <c r="J174" s="227"/>
      <c r="K174" s="227"/>
      <c r="L174" s="232"/>
      <c r="M174" s="233"/>
      <c r="N174" s="234"/>
      <c r="O174" s="234"/>
      <c r="P174" s="234"/>
      <c r="Q174" s="234"/>
      <c r="R174" s="234"/>
      <c r="S174" s="234"/>
      <c r="T174" s="235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36" t="s">
        <v>146</v>
      </c>
      <c r="AU174" s="236" t="s">
        <v>80</v>
      </c>
      <c r="AV174" s="13" t="s">
        <v>78</v>
      </c>
      <c r="AW174" s="13" t="s">
        <v>30</v>
      </c>
      <c r="AX174" s="13" t="s">
        <v>73</v>
      </c>
      <c r="AY174" s="236" t="s">
        <v>130</v>
      </c>
    </row>
    <row r="175" s="13" customFormat="1">
      <c r="A175" s="13"/>
      <c r="B175" s="226"/>
      <c r="C175" s="227"/>
      <c r="D175" s="228" t="s">
        <v>146</v>
      </c>
      <c r="E175" s="229" t="s">
        <v>1</v>
      </c>
      <c r="F175" s="230" t="s">
        <v>187</v>
      </c>
      <c r="G175" s="227"/>
      <c r="H175" s="229" t="s">
        <v>1</v>
      </c>
      <c r="I175" s="231"/>
      <c r="J175" s="227"/>
      <c r="K175" s="227"/>
      <c r="L175" s="232"/>
      <c r="M175" s="233"/>
      <c r="N175" s="234"/>
      <c r="O175" s="234"/>
      <c r="P175" s="234"/>
      <c r="Q175" s="234"/>
      <c r="R175" s="234"/>
      <c r="S175" s="234"/>
      <c r="T175" s="235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36" t="s">
        <v>146</v>
      </c>
      <c r="AU175" s="236" t="s">
        <v>80</v>
      </c>
      <c r="AV175" s="13" t="s">
        <v>78</v>
      </c>
      <c r="AW175" s="13" t="s">
        <v>30</v>
      </c>
      <c r="AX175" s="13" t="s">
        <v>73</v>
      </c>
      <c r="AY175" s="236" t="s">
        <v>130</v>
      </c>
    </row>
    <row r="176" s="14" customFormat="1">
      <c r="A176" s="14"/>
      <c r="B176" s="237"/>
      <c r="C176" s="238"/>
      <c r="D176" s="228" t="s">
        <v>146</v>
      </c>
      <c r="E176" s="239" t="s">
        <v>1</v>
      </c>
      <c r="F176" s="240" t="s">
        <v>188</v>
      </c>
      <c r="G176" s="238"/>
      <c r="H176" s="241">
        <v>16.489999999999998</v>
      </c>
      <c r="I176" s="242"/>
      <c r="J176" s="238"/>
      <c r="K176" s="238"/>
      <c r="L176" s="243"/>
      <c r="M176" s="244"/>
      <c r="N176" s="245"/>
      <c r="O176" s="245"/>
      <c r="P176" s="245"/>
      <c r="Q176" s="245"/>
      <c r="R176" s="245"/>
      <c r="S176" s="245"/>
      <c r="T176" s="246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47" t="s">
        <v>146</v>
      </c>
      <c r="AU176" s="247" t="s">
        <v>80</v>
      </c>
      <c r="AV176" s="14" t="s">
        <v>80</v>
      </c>
      <c r="AW176" s="14" t="s">
        <v>30</v>
      </c>
      <c r="AX176" s="14" t="s">
        <v>73</v>
      </c>
      <c r="AY176" s="247" t="s">
        <v>130</v>
      </c>
    </row>
    <row r="177" s="13" customFormat="1">
      <c r="A177" s="13"/>
      <c r="B177" s="226"/>
      <c r="C177" s="227"/>
      <c r="D177" s="228" t="s">
        <v>146</v>
      </c>
      <c r="E177" s="229" t="s">
        <v>1</v>
      </c>
      <c r="F177" s="230" t="s">
        <v>157</v>
      </c>
      <c r="G177" s="227"/>
      <c r="H177" s="229" t="s">
        <v>1</v>
      </c>
      <c r="I177" s="231"/>
      <c r="J177" s="227"/>
      <c r="K177" s="227"/>
      <c r="L177" s="232"/>
      <c r="M177" s="233"/>
      <c r="N177" s="234"/>
      <c r="O177" s="234"/>
      <c r="P177" s="234"/>
      <c r="Q177" s="234"/>
      <c r="R177" s="234"/>
      <c r="S177" s="234"/>
      <c r="T177" s="235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36" t="s">
        <v>146</v>
      </c>
      <c r="AU177" s="236" t="s">
        <v>80</v>
      </c>
      <c r="AV177" s="13" t="s">
        <v>78</v>
      </c>
      <c r="AW177" s="13" t="s">
        <v>30</v>
      </c>
      <c r="AX177" s="13" t="s">
        <v>73</v>
      </c>
      <c r="AY177" s="236" t="s">
        <v>130</v>
      </c>
    </row>
    <row r="178" s="14" customFormat="1">
      <c r="A178" s="14"/>
      <c r="B178" s="237"/>
      <c r="C178" s="238"/>
      <c r="D178" s="228" t="s">
        <v>146</v>
      </c>
      <c r="E178" s="239" t="s">
        <v>1</v>
      </c>
      <c r="F178" s="240" t="s">
        <v>159</v>
      </c>
      <c r="G178" s="238"/>
      <c r="H178" s="241">
        <v>-1.6000000000000001</v>
      </c>
      <c r="I178" s="242"/>
      <c r="J178" s="238"/>
      <c r="K178" s="238"/>
      <c r="L178" s="243"/>
      <c r="M178" s="244"/>
      <c r="N178" s="245"/>
      <c r="O178" s="245"/>
      <c r="P178" s="245"/>
      <c r="Q178" s="245"/>
      <c r="R178" s="245"/>
      <c r="S178" s="245"/>
      <c r="T178" s="246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47" t="s">
        <v>146</v>
      </c>
      <c r="AU178" s="247" t="s">
        <v>80</v>
      </c>
      <c r="AV178" s="14" t="s">
        <v>80</v>
      </c>
      <c r="AW178" s="14" t="s">
        <v>30</v>
      </c>
      <c r="AX178" s="14" t="s">
        <v>73</v>
      </c>
      <c r="AY178" s="247" t="s">
        <v>130</v>
      </c>
    </row>
    <row r="179" s="14" customFormat="1">
      <c r="A179" s="14"/>
      <c r="B179" s="237"/>
      <c r="C179" s="238"/>
      <c r="D179" s="228" t="s">
        <v>146</v>
      </c>
      <c r="E179" s="239" t="s">
        <v>1</v>
      </c>
      <c r="F179" s="240" t="s">
        <v>189</v>
      </c>
      <c r="G179" s="238"/>
      <c r="H179" s="241">
        <v>-1.3999999999999999</v>
      </c>
      <c r="I179" s="242"/>
      <c r="J179" s="238"/>
      <c r="K179" s="238"/>
      <c r="L179" s="243"/>
      <c r="M179" s="244"/>
      <c r="N179" s="245"/>
      <c r="O179" s="245"/>
      <c r="P179" s="245"/>
      <c r="Q179" s="245"/>
      <c r="R179" s="245"/>
      <c r="S179" s="245"/>
      <c r="T179" s="246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47" t="s">
        <v>146</v>
      </c>
      <c r="AU179" s="247" t="s">
        <v>80</v>
      </c>
      <c r="AV179" s="14" t="s">
        <v>80</v>
      </c>
      <c r="AW179" s="14" t="s">
        <v>30</v>
      </c>
      <c r="AX179" s="14" t="s">
        <v>73</v>
      </c>
      <c r="AY179" s="247" t="s">
        <v>130</v>
      </c>
    </row>
    <row r="180" s="13" customFormat="1">
      <c r="A180" s="13"/>
      <c r="B180" s="226"/>
      <c r="C180" s="227"/>
      <c r="D180" s="228" t="s">
        <v>146</v>
      </c>
      <c r="E180" s="229" t="s">
        <v>1</v>
      </c>
      <c r="F180" s="230" t="s">
        <v>190</v>
      </c>
      <c r="G180" s="227"/>
      <c r="H180" s="229" t="s">
        <v>1</v>
      </c>
      <c r="I180" s="231"/>
      <c r="J180" s="227"/>
      <c r="K180" s="227"/>
      <c r="L180" s="232"/>
      <c r="M180" s="233"/>
      <c r="N180" s="234"/>
      <c r="O180" s="234"/>
      <c r="P180" s="234"/>
      <c r="Q180" s="234"/>
      <c r="R180" s="234"/>
      <c r="S180" s="234"/>
      <c r="T180" s="235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36" t="s">
        <v>146</v>
      </c>
      <c r="AU180" s="236" t="s">
        <v>80</v>
      </c>
      <c r="AV180" s="13" t="s">
        <v>78</v>
      </c>
      <c r="AW180" s="13" t="s">
        <v>30</v>
      </c>
      <c r="AX180" s="13" t="s">
        <v>73</v>
      </c>
      <c r="AY180" s="236" t="s">
        <v>130</v>
      </c>
    </row>
    <row r="181" s="14" customFormat="1">
      <c r="A181" s="14"/>
      <c r="B181" s="237"/>
      <c r="C181" s="238"/>
      <c r="D181" s="228" t="s">
        <v>146</v>
      </c>
      <c r="E181" s="239" t="s">
        <v>1</v>
      </c>
      <c r="F181" s="240" t="s">
        <v>191</v>
      </c>
      <c r="G181" s="238"/>
      <c r="H181" s="241">
        <v>13.859999999999999</v>
      </c>
      <c r="I181" s="242"/>
      <c r="J181" s="238"/>
      <c r="K181" s="238"/>
      <c r="L181" s="243"/>
      <c r="M181" s="244"/>
      <c r="N181" s="245"/>
      <c r="O181" s="245"/>
      <c r="P181" s="245"/>
      <c r="Q181" s="245"/>
      <c r="R181" s="245"/>
      <c r="S181" s="245"/>
      <c r="T181" s="246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47" t="s">
        <v>146</v>
      </c>
      <c r="AU181" s="247" t="s">
        <v>80</v>
      </c>
      <c r="AV181" s="14" t="s">
        <v>80</v>
      </c>
      <c r="AW181" s="14" t="s">
        <v>30</v>
      </c>
      <c r="AX181" s="14" t="s">
        <v>73</v>
      </c>
      <c r="AY181" s="247" t="s">
        <v>130</v>
      </c>
    </row>
    <row r="182" s="13" customFormat="1">
      <c r="A182" s="13"/>
      <c r="B182" s="226"/>
      <c r="C182" s="227"/>
      <c r="D182" s="228" t="s">
        <v>146</v>
      </c>
      <c r="E182" s="229" t="s">
        <v>1</v>
      </c>
      <c r="F182" s="230" t="s">
        <v>157</v>
      </c>
      <c r="G182" s="227"/>
      <c r="H182" s="229" t="s">
        <v>1</v>
      </c>
      <c r="I182" s="231"/>
      <c r="J182" s="227"/>
      <c r="K182" s="227"/>
      <c r="L182" s="232"/>
      <c r="M182" s="233"/>
      <c r="N182" s="234"/>
      <c r="O182" s="234"/>
      <c r="P182" s="234"/>
      <c r="Q182" s="234"/>
      <c r="R182" s="234"/>
      <c r="S182" s="234"/>
      <c r="T182" s="235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36" t="s">
        <v>146</v>
      </c>
      <c r="AU182" s="236" t="s">
        <v>80</v>
      </c>
      <c r="AV182" s="13" t="s">
        <v>78</v>
      </c>
      <c r="AW182" s="13" t="s">
        <v>30</v>
      </c>
      <c r="AX182" s="13" t="s">
        <v>73</v>
      </c>
      <c r="AY182" s="236" t="s">
        <v>130</v>
      </c>
    </row>
    <row r="183" s="14" customFormat="1">
      <c r="A183" s="14"/>
      <c r="B183" s="237"/>
      <c r="C183" s="238"/>
      <c r="D183" s="228" t="s">
        <v>146</v>
      </c>
      <c r="E183" s="239" t="s">
        <v>1</v>
      </c>
      <c r="F183" s="240" t="s">
        <v>158</v>
      </c>
      <c r="G183" s="238"/>
      <c r="H183" s="241">
        <v>-2.7999999999999998</v>
      </c>
      <c r="I183" s="242"/>
      <c r="J183" s="238"/>
      <c r="K183" s="238"/>
      <c r="L183" s="243"/>
      <c r="M183" s="244"/>
      <c r="N183" s="245"/>
      <c r="O183" s="245"/>
      <c r="P183" s="245"/>
      <c r="Q183" s="245"/>
      <c r="R183" s="245"/>
      <c r="S183" s="245"/>
      <c r="T183" s="246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47" t="s">
        <v>146</v>
      </c>
      <c r="AU183" s="247" t="s">
        <v>80</v>
      </c>
      <c r="AV183" s="14" t="s">
        <v>80</v>
      </c>
      <c r="AW183" s="14" t="s">
        <v>30</v>
      </c>
      <c r="AX183" s="14" t="s">
        <v>73</v>
      </c>
      <c r="AY183" s="247" t="s">
        <v>130</v>
      </c>
    </row>
    <row r="184" s="13" customFormat="1">
      <c r="A184" s="13"/>
      <c r="B184" s="226"/>
      <c r="C184" s="227"/>
      <c r="D184" s="228" t="s">
        <v>146</v>
      </c>
      <c r="E184" s="229" t="s">
        <v>1</v>
      </c>
      <c r="F184" s="230" t="s">
        <v>155</v>
      </c>
      <c r="G184" s="227"/>
      <c r="H184" s="229" t="s">
        <v>1</v>
      </c>
      <c r="I184" s="231"/>
      <c r="J184" s="227"/>
      <c r="K184" s="227"/>
      <c r="L184" s="232"/>
      <c r="M184" s="233"/>
      <c r="N184" s="234"/>
      <c r="O184" s="234"/>
      <c r="P184" s="234"/>
      <c r="Q184" s="234"/>
      <c r="R184" s="234"/>
      <c r="S184" s="234"/>
      <c r="T184" s="235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36" t="s">
        <v>146</v>
      </c>
      <c r="AU184" s="236" t="s">
        <v>80</v>
      </c>
      <c r="AV184" s="13" t="s">
        <v>78</v>
      </c>
      <c r="AW184" s="13" t="s">
        <v>30</v>
      </c>
      <c r="AX184" s="13" t="s">
        <v>73</v>
      </c>
      <c r="AY184" s="236" t="s">
        <v>130</v>
      </c>
    </row>
    <row r="185" s="14" customFormat="1">
      <c r="A185" s="14"/>
      <c r="B185" s="237"/>
      <c r="C185" s="238"/>
      <c r="D185" s="228" t="s">
        <v>146</v>
      </c>
      <c r="E185" s="239" t="s">
        <v>1</v>
      </c>
      <c r="F185" s="240" t="s">
        <v>191</v>
      </c>
      <c r="G185" s="238"/>
      <c r="H185" s="241">
        <v>13.859999999999999</v>
      </c>
      <c r="I185" s="242"/>
      <c r="J185" s="238"/>
      <c r="K185" s="238"/>
      <c r="L185" s="243"/>
      <c r="M185" s="244"/>
      <c r="N185" s="245"/>
      <c r="O185" s="245"/>
      <c r="P185" s="245"/>
      <c r="Q185" s="245"/>
      <c r="R185" s="245"/>
      <c r="S185" s="245"/>
      <c r="T185" s="246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47" t="s">
        <v>146</v>
      </c>
      <c r="AU185" s="247" t="s">
        <v>80</v>
      </c>
      <c r="AV185" s="14" t="s">
        <v>80</v>
      </c>
      <c r="AW185" s="14" t="s">
        <v>30</v>
      </c>
      <c r="AX185" s="14" t="s">
        <v>73</v>
      </c>
      <c r="AY185" s="247" t="s">
        <v>130</v>
      </c>
    </row>
    <row r="186" s="13" customFormat="1">
      <c r="A186" s="13"/>
      <c r="B186" s="226"/>
      <c r="C186" s="227"/>
      <c r="D186" s="228" t="s">
        <v>146</v>
      </c>
      <c r="E186" s="229" t="s">
        <v>1</v>
      </c>
      <c r="F186" s="230" t="s">
        <v>157</v>
      </c>
      <c r="G186" s="227"/>
      <c r="H186" s="229" t="s">
        <v>1</v>
      </c>
      <c r="I186" s="231"/>
      <c r="J186" s="227"/>
      <c r="K186" s="227"/>
      <c r="L186" s="232"/>
      <c r="M186" s="233"/>
      <c r="N186" s="234"/>
      <c r="O186" s="234"/>
      <c r="P186" s="234"/>
      <c r="Q186" s="234"/>
      <c r="R186" s="234"/>
      <c r="S186" s="234"/>
      <c r="T186" s="235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36" t="s">
        <v>146</v>
      </c>
      <c r="AU186" s="236" t="s">
        <v>80</v>
      </c>
      <c r="AV186" s="13" t="s">
        <v>78</v>
      </c>
      <c r="AW186" s="13" t="s">
        <v>30</v>
      </c>
      <c r="AX186" s="13" t="s">
        <v>73</v>
      </c>
      <c r="AY186" s="236" t="s">
        <v>130</v>
      </c>
    </row>
    <row r="187" s="14" customFormat="1">
      <c r="A187" s="14"/>
      <c r="B187" s="237"/>
      <c r="C187" s="238"/>
      <c r="D187" s="228" t="s">
        <v>146</v>
      </c>
      <c r="E187" s="239" t="s">
        <v>1</v>
      </c>
      <c r="F187" s="240" t="s">
        <v>189</v>
      </c>
      <c r="G187" s="238"/>
      <c r="H187" s="241">
        <v>-1.3999999999999999</v>
      </c>
      <c r="I187" s="242"/>
      <c r="J187" s="238"/>
      <c r="K187" s="238"/>
      <c r="L187" s="243"/>
      <c r="M187" s="244"/>
      <c r="N187" s="245"/>
      <c r="O187" s="245"/>
      <c r="P187" s="245"/>
      <c r="Q187" s="245"/>
      <c r="R187" s="245"/>
      <c r="S187" s="245"/>
      <c r="T187" s="246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47" t="s">
        <v>146</v>
      </c>
      <c r="AU187" s="247" t="s">
        <v>80</v>
      </c>
      <c r="AV187" s="14" t="s">
        <v>80</v>
      </c>
      <c r="AW187" s="14" t="s">
        <v>30</v>
      </c>
      <c r="AX187" s="14" t="s">
        <v>73</v>
      </c>
      <c r="AY187" s="247" t="s">
        <v>130</v>
      </c>
    </row>
    <row r="188" s="13" customFormat="1">
      <c r="A188" s="13"/>
      <c r="B188" s="226"/>
      <c r="C188" s="227"/>
      <c r="D188" s="228" t="s">
        <v>146</v>
      </c>
      <c r="E188" s="229" t="s">
        <v>1</v>
      </c>
      <c r="F188" s="230" t="s">
        <v>192</v>
      </c>
      <c r="G188" s="227"/>
      <c r="H188" s="229" t="s">
        <v>1</v>
      </c>
      <c r="I188" s="231"/>
      <c r="J188" s="227"/>
      <c r="K188" s="227"/>
      <c r="L188" s="232"/>
      <c r="M188" s="233"/>
      <c r="N188" s="234"/>
      <c r="O188" s="234"/>
      <c r="P188" s="234"/>
      <c r="Q188" s="234"/>
      <c r="R188" s="234"/>
      <c r="S188" s="234"/>
      <c r="T188" s="235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36" t="s">
        <v>146</v>
      </c>
      <c r="AU188" s="236" t="s">
        <v>80</v>
      </c>
      <c r="AV188" s="13" t="s">
        <v>78</v>
      </c>
      <c r="AW188" s="13" t="s">
        <v>30</v>
      </c>
      <c r="AX188" s="13" t="s">
        <v>73</v>
      </c>
      <c r="AY188" s="236" t="s">
        <v>130</v>
      </c>
    </row>
    <row r="189" s="14" customFormat="1">
      <c r="A189" s="14"/>
      <c r="B189" s="237"/>
      <c r="C189" s="238"/>
      <c r="D189" s="228" t="s">
        <v>146</v>
      </c>
      <c r="E189" s="239" t="s">
        <v>1</v>
      </c>
      <c r="F189" s="240" t="s">
        <v>193</v>
      </c>
      <c r="G189" s="238"/>
      <c r="H189" s="241">
        <v>16.420999999999999</v>
      </c>
      <c r="I189" s="242"/>
      <c r="J189" s="238"/>
      <c r="K189" s="238"/>
      <c r="L189" s="243"/>
      <c r="M189" s="244"/>
      <c r="N189" s="245"/>
      <c r="O189" s="245"/>
      <c r="P189" s="245"/>
      <c r="Q189" s="245"/>
      <c r="R189" s="245"/>
      <c r="S189" s="245"/>
      <c r="T189" s="246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47" t="s">
        <v>146</v>
      </c>
      <c r="AU189" s="247" t="s">
        <v>80</v>
      </c>
      <c r="AV189" s="14" t="s">
        <v>80</v>
      </c>
      <c r="AW189" s="14" t="s">
        <v>30</v>
      </c>
      <c r="AX189" s="14" t="s">
        <v>73</v>
      </c>
      <c r="AY189" s="247" t="s">
        <v>130</v>
      </c>
    </row>
    <row r="190" s="13" customFormat="1">
      <c r="A190" s="13"/>
      <c r="B190" s="226"/>
      <c r="C190" s="227"/>
      <c r="D190" s="228" t="s">
        <v>146</v>
      </c>
      <c r="E190" s="229" t="s">
        <v>1</v>
      </c>
      <c r="F190" s="230" t="s">
        <v>194</v>
      </c>
      <c r="G190" s="227"/>
      <c r="H190" s="229" t="s">
        <v>1</v>
      </c>
      <c r="I190" s="231"/>
      <c r="J190" s="227"/>
      <c r="K190" s="227"/>
      <c r="L190" s="232"/>
      <c r="M190" s="233"/>
      <c r="N190" s="234"/>
      <c r="O190" s="234"/>
      <c r="P190" s="234"/>
      <c r="Q190" s="234"/>
      <c r="R190" s="234"/>
      <c r="S190" s="234"/>
      <c r="T190" s="235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36" t="s">
        <v>146</v>
      </c>
      <c r="AU190" s="236" t="s">
        <v>80</v>
      </c>
      <c r="AV190" s="13" t="s">
        <v>78</v>
      </c>
      <c r="AW190" s="13" t="s">
        <v>30</v>
      </c>
      <c r="AX190" s="13" t="s">
        <v>73</v>
      </c>
      <c r="AY190" s="236" t="s">
        <v>130</v>
      </c>
    </row>
    <row r="191" s="14" customFormat="1">
      <c r="A191" s="14"/>
      <c r="B191" s="237"/>
      <c r="C191" s="238"/>
      <c r="D191" s="228" t="s">
        <v>146</v>
      </c>
      <c r="E191" s="239" t="s">
        <v>1</v>
      </c>
      <c r="F191" s="240" t="s">
        <v>159</v>
      </c>
      <c r="G191" s="238"/>
      <c r="H191" s="241">
        <v>-1.6000000000000001</v>
      </c>
      <c r="I191" s="242"/>
      <c r="J191" s="238"/>
      <c r="K191" s="238"/>
      <c r="L191" s="243"/>
      <c r="M191" s="244"/>
      <c r="N191" s="245"/>
      <c r="O191" s="245"/>
      <c r="P191" s="245"/>
      <c r="Q191" s="245"/>
      <c r="R191" s="245"/>
      <c r="S191" s="245"/>
      <c r="T191" s="246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47" t="s">
        <v>146</v>
      </c>
      <c r="AU191" s="247" t="s">
        <v>80</v>
      </c>
      <c r="AV191" s="14" t="s">
        <v>80</v>
      </c>
      <c r="AW191" s="14" t="s">
        <v>30</v>
      </c>
      <c r="AX191" s="14" t="s">
        <v>73</v>
      </c>
      <c r="AY191" s="247" t="s">
        <v>130</v>
      </c>
    </row>
    <row r="192" s="15" customFormat="1">
      <c r="A192" s="15"/>
      <c r="B192" s="248"/>
      <c r="C192" s="249"/>
      <c r="D192" s="228" t="s">
        <v>146</v>
      </c>
      <c r="E192" s="250" t="s">
        <v>1</v>
      </c>
      <c r="F192" s="251" t="s">
        <v>149</v>
      </c>
      <c r="G192" s="249"/>
      <c r="H192" s="252">
        <v>51.831000000000003</v>
      </c>
      <c r="I192" s="253"/>
      <c r="J192" s="249"/>
      <c r="K192" s="249"/>
      <c r="L192" s="254"/>
      <c r="M192" s="255"/>
      <c r="N192" s="256"/>
      <c r="O192" s="256"/>
      <c r="P192" s="256"/>
      <c r="Q192" s="256"/>
      <c r="R192" s="256"/>
      <c r="S192" s="256"/>
      <c r="T192" s="257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58" t="s">
        <v>146</v>
      </c>
      <c r="AU192" s="258" t="s">
        <v>80</v>
      </c>
      <c r="AV192" s="15" t="s">
        <v>137</v>
      </c>
      <c r="AW192" s="15" t="s">
        <v>30</v>
      </c>
      <c r="AX192" s="15" t="s">
        <v>78</v>
      </c>
      <c r="AY192" s="258" t="s">
        <v>130</v>
      </c>
    </row>
    <row r="193" s="2" customFormat="1" ht="16.5" customHeight="1">
      <c r="A193" s="38"/>
      <c r="B193" s="39"/>
      <c r="C193" s="212" t="s">
        <v>195</v>
      </c>
      <c r="D193" s="212" t="s">
        <v>133</v>
      </c>
      <c r="E193" s="213" t="s">
        <v>196</v>
      </c>
      <c r="F193" s="214" t="s">
        <v>197</v>
      </c>
      <c r="G193" s="215" t="s">
        <v>144</v>
      </c>
      <c r="H193" s="216">
        <v>105.152</v>
      </c>
      <c r="I193" s="217"/>
      <c r="J193" s="218">
        <f>ROUND(I193*H193,2)</f>
        <v>0</v>
      </c>
      <c r="K193" s="219"/>
      <c r="L193" s="44"/>
      <c r="M193" s="220" t="s">
        <v>1</v>
      </c>
      <c r="N193" s="221" t="s">
        <v>38</v>
      </c>
      <c r="O193" s="91"/>
      <c r="P193" s="222">
        <f>O193*H193</f>
        <v>0</v>
      </c>
      <c r="Q193" s="222">
        <v>0.0040000000000000001</v>
      </c>
      <c r="R193" s="222">
        <f>Q193*H193</f>
        <v>0.42060800000000004</v>
      </c>
      <c r="S193" s="222">
        <v>0</v>
      </c>
      <c r="T193" s="223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24" t="s">
        <v>137</v>
      </c>
      <c r="AT193" s="224" t="s">
        <v>133</v>
      </c>
      <c r="AU193" s="224" t="s">
        <v>80</v>
      </c>
      <c r="AY193" s="17" t="s">
        <v>130</v>
      </c>
      <c r="BE193" s="225">
        <f>IF(N193="základní",J193,0)</f>
        <v>0</v>
      </c>
      <c r="BF193" s="225">
        <f>IF(N193="snížená",J193,0)</f>
        <v>0</v>
      </c>
      <c r="BG193" s="225">
        <f>IF(N193="zákl. přenesená",J193,0)</f>
        <v>0</v>
      </c>
      <c r="BH193" s="225">
        <f>IF(N193="sníž. přenesená",J193,0)</f>
        <v>0</v>
      </c>
      <c r="BI193" s="225">
        <f>IF(N193="nulová",J193,0)</f>
        <v>0</v>
      </c>
      <c r="BJ193" s="17" t="s">
        <v>78</v>
      </c>
      <c r="BK193" s="225">
        <f>ROUND(I193*H193,2)</f>
        <v>0</v>
      </c>
      <c r="BL193" s="17" t="s">
        <v>137</v>
      </c>
      <c r="BM193" s="224" t="s">
        <v>198</v>
      </c>
    </row>
    <row r="194" s="14" customFormat="1">
      <c r="A194" s="14"/>
      <c r="B194" s="237"/>
      <c r="C194" s="238"/>
      <c r="D194" s="228" t="s">
        <v>146</v>
      </c>
      <c r="E194" s="239" t="s">
        <v>1</v>
      </c>
      <c r="F194" s="240" t="s">
        <v>199</v>
      </c>
      <c r="G194" s="238"/>
      <c r="H194" s="241">
        <v>105.152</v>
      </c>
      <c r="I194" s="242"/>
      <c r="J194" s="238"/>
      <c r="K194" s="238"/>
      <c r="L194" s="243"/>
      <c r="M194" s="244"/>
      <c r="N194" s="245"/>
      <c r="O194" s="245"/>
      <c r="P194" s="245"/>
      <c r="Q194" s="245"/>
      <c r="R194" s="245"/>
      <c r="S194" s="245"/>
      <c r="T194" s="246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47" t="s">
        <v>146</v>
      </c>
      <c r="AU194" s="247" t="s">
        <v>80</v>
      </c>
      <c r="AV194" s="14" t="s">
        <v>80</v>
      </c>
      <c r="AW194" s="14" t="s">
        <v>30</v>
      </c>
      <c r="AX194" s="14" t="s">
        <v>73</v>
      </c>
      <c r="AY194" s="247" t="s">
        <v>130</v>
      </c>
    </row>
    <row r="195" s="15" customFormat="1">
      <c r="A195" s="15"/>
      <c r="B195" s="248"/>
      <c r="C195" s="249"/>
      <c r="D195" s="228" t="s">
        <v>146</v>
      </c>
      <c r="E195" s="250" t="s">
        <v>1</v>
      </c>
      <c r="F195" s="251" t="s">
        <v>149</v>
      </c>
      <c r="G195" s="249"/>
      <c r="H195" s="252">
        <v>105.152</v>
      </c>
      <c r="I195" s="253"/>
      <c r="J195" s="249"/>
      <c r="K195" s="249"/>
      <c r="L195" s="254"/>
      <c r="M195" s="255"/>
      <c r="N195" s="256"/>
      <c r="O195" s="256"/>
      <c r="P195" s="256"/>
      <c r="Q195" s="256"/>
      <c r="R195" s="256"/>
      <c r="S195" s="256"/>
      <c r="T195" s="257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58" t="s">
        <v>146</v>
      </c>
      <c r="AU195" s="258" t="s">
        <v>80</v>
      </c>
      <c r="AV195" s="15" t="s">
        <v>137</v>
      </c>
      <c r="AW195" s="15" t="s">
        <v>30</v>
      </c>
      <c r="AX195" s="15" t="s">
        <v>78</v>
      </c>
      <c r="AY195" s="258" t="s">
        <v>130</v>
      </c>
    </row>
    <row r="196" s="2" customFormat="1" ht="24.15" customHeight="1">
      <c r="A196" s="38"/>
      <c r="B196" s="39"/>
      <c r="C196" s="212" t="s">
        <v>200</v>
      </c>
      <c r="D196" s="212" t="s">
        <v>133</v>
      </c>
      <c r="E196" s="213" t="s">
        <v>201</v>
      </c>
      <c r="F196" s="214" t="s">
        <v>202</v>
      </c>
      <c r="G196" s="215" t="s">
        <v>136</v>
      </c>
      <c r="H196" s="216">
        <v>1</v>
      </c>
      <c r="I196" s="217"/>
      <c r="J196" s="218">
        <f>ROUND(I196*H196,2)</f>
        <v>0</v>
      </c>
      <c r="K196" s="219"/>
      <c r="L196" s="44"/>
      <c r="M196" s="220" t="s">
        <v>1</v>
      </c>
      <c r="N196" s="221" t="s">
        <v>38</v>
      </c>
      <c r="O196" s="91"/>
      <c r="P196" s="222">
        <f>O196*H196</f>
        <v>0</v>
      </c>
      <c r="Q196" s="222">
        <v>0.1575</v>
      </c>
      <c r="R196" s="222">
        <f>Q196*H196</f>
        <v>0.1575</v>
      </c>
      <c r="S196" s="222">
        <v>0</v>
      </c>
      <c r="T196" s="223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24" t="s">
        <v>137</v>
      </c>
      <c r="AT196" s="224" t="s">
        <v>133</v>
      </c>
      <c r="AU196" s="224" t="s">
        <v>80</v>
      </c>
      <c r="AY196" s="17" t="s">
        <v>130</v>
      </c>
      <c r="BE196" s="225">
        <f>IF(N196="základní",J196,0)</f>
        <v>0</v>
      </c>
      <c r="BF196" s="225">
        <f>IF(N196="snížená",J196,0)</f>
        <v>0</v>
      </c>
      <c r="BG196" s="225">
        <f>IF(N196="zákl. přenesená",J196,0)</f>
        <v>0</v>
      </c>
      <c r="BH196" s="225">
        <f>IF(N196="sníž. přenesená",J196,0)</f>
        <v>0</v>
      </c>
      <c r="BI196" s="225">
        <f>IF(N196="nulová",J196,0)</f>
        <v>0</v>
      </c>
      <c r="BJ196" s="17" t="s">
        <v>78</v>
      </c>
      <c r="BK196" s="225">
        <f>ROUND(I196*H196,2)</f>
        <v>0</v>
      </c>
      <c r="BL196" s="17" t="s">
        <v>137</v>
      </c>
      <c r="BM196" s="224" t="s">
        <v>203</v>
      </c>
    </row>
    <row r="197" s="13" customFormat="1">
      <c r="A197" s="13"/>
      <c r="B197" s="226"/>
      <c r="C197" s="227"/>
      <c r="D197" s="228" t="s">
        <v>146</v>
      </c>
      <c r="E197" s="229" t="s">
        <v>1</v>
      </c>
      <c r="F197" s="230" t="s">
        <v>204</v>
      </c>
      <c r="G197" s="227"/>
      <c r="H197" s="229" t="s">
        <v>1</v>
      </c>
      <c r="I197" s="231"/>
      <c r="J197" s="227"/>
      <c r="K197" s="227"/>
      <c r="L197" s="232"/>
      <c r="M197" s="233"/>
      <c r="N197" s="234"/>
      <c r="O197" s="234"/>
      <c r="P197" s="234"/>
      <c r="Q197" s="234"/>
      <c r="R197" s="234"/>
      <c r="S197" s="234"/>
      <c r="T197" s="235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36" t="s">
        <v>146</v>
      </c>
      <c r="AU197" s="236" t="s">
        <v>80</v>
      </c>
      <c r="AV197" s="13" t="s">
        <v>78</v>
      </c>
      <c r="AW197" s="13" t="s">
        <v>30</v>
      </c>
      <c r="AX197" s="13" t="s">
        <v>73</v>
      </c>
      <c r="AY197" s="236" t="s">
        <v>130</v>
      </c>
    </row>
    <row r="198" s="14" customFormat="1">
      <c r="A198" s="14"/>
      <c r="B198" s="237"/>
      <c r="C198" s="238"/>
      <c r="D198" s="228" t="s">
        <v>146</v>
      </c>
      <c r="E198" s="239" t="s">
        <v>1</v>
      </c>
      <c r="F198" s="240" t="s">
        <v>78</v>
      </c>
      <c r="G198" s="238"/>
      <c r="H198" s="241">
        <v>1</v>
      </c>
      <c r="I198" s="242"/>
      <c r="J198" s="238"/>
      <c r="K198" s="238"/>
      <c r="L198" s="243"/>
      <c r="M198" s="244"/>
      <c r="N198" s="245"/>
      <c r="O198" s="245"/>
      <c r="P198" s="245"/>
      <c r="Q198" s="245"/>
      <c r="R198" s="245"/>
      <c r="S198" s="245"/>
      <c r="T198" s="246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47" t="s">
        <v>146</v>
      </c>
      <c r="AU198" s="247" t="s">
        <v>80</v>
      </c>
      <c r="AV198" s="14" t="s">
        <v>80</v>
      </c>
      <c r="AW198" s="14" t="s">
        <v>30</v>
      </c>
      <c r="AX198" s="14" t="s">
        <v>73</v>
      </c>
      <c r="AY198" s="247" t="s">
        <v>130</v>
      </c>
    </row>
    <row r="199" s="15" customFormat="1">
      <c r="A199" s="15"/>
      <c r="B199" s="248"/>
      <c r="C199" s="249"/>
      <c r="D199" s="228" t="s">
        <v>146</v>
      </c>
      <c r="E199" s="250" t="s">
        <v>1</v>
      </c>
      <c r="F199" s="251" t="s">
        <v>149</v>
      </c>
      <c r="G199" s="249"/>
      <c r="H199" s="252">
        <v>1</v>
      </c>
      <c r="I199" s="253"/>
      <c r="J199" s="249"/>
      <c r="K199" s="249"/>
      <c r="L199" s="254"/>
      <c r="M199" s="255"/>
      <c r="N199" s="256"/>
      <c r="O199" s="256"/>
      <c r="P199" s="256"/>
      <c r="Q199" s="256"/>
      <c r="R199" s="256"/>
      <c r="S199" s="256"/>
      <c r="T199" s="257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T199" s="258" t="s">
        <v>146</v>
      </c>
      <c r="AU199" s="258" t="s">
        <v>80</v>
      </c>
      <c r="AV199" s="15" t="s">
        <v>137</v>
      </c>
      <c r="AW199" s="15" t="s">
        <v>30</v>
      </c>
      <c r="AX199" s="15" t="s">
        <v>78</v>
      </c>
      <c r="AY199" s="258" t="s">
        <v>130</v>
      </c>
    </row>
    <row r="200" s="2" customFormat="1" ht="24.15" customHeight="1">
      <c r="A200" s="38"/>
      <c r="B200" s="39"/>
      <c r="C200" s="212" t="s">
        <v>8</v>
      </c>
      <c r="D200" s="212" t="s">
        <v>133</v>
      </c>
      <c r="E200" s="213" t="s">
        <v>205</v>
      </c>
      <c r="F200" s="214" t="s">
        <v>206</v>
      </c>
      <c r="G200" s="215" t="s">
        <v>144</v>
      </c>
      <c r="H200" s="216">
        <v>53.320999999999998</v>
      </c>
      <c r="I200" s="217"/>
      <c r="J200" s="218">
        <f>ROUND(I200*H200,2)</f>
        <v>0</v>
      </c>
      <c r="K200" s="219"/>
      <c r="L200" s="44"/>
      <c r="M200" s="220" t="s">
        <v>1</v>
      </c>
      <c r="N200" s="221" t="s">
        <v>38</v>
      </c>
      <c r="O200" s="91"/>
      <c r="P200" s="222">
        <f>O200*H200</f>
        <v>0</v>
      </c>
      <c r="Q200" s="222">
        <v>0.015599999999999999</v>
      </c>
      <c r="R200" s="222">
        <f>Q200*H200</f>
        <v>0.83180759999999998</v>
      </c>
      <c r="S200" s="222">
        <v>0</v>
      </c>
      <c r="T200" s="223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24" t="s">
        <v>137</v>
      </c>
      <c r="AT200" s="224" t="s">
        <v>133</v>
      </c>
      <c r="AU200" s="224" t="s">
        <v>80</v>
      </c>
      <c r="AY200" s="17" t="s">
        <v>130</v>
      </c>
      <c r="BE200" s="225">
        <f>IF(N200="základní",J200,0)</f>
        <v>0</v>
      </c>
      <c r="BF200" s="225">
        <f>IF(N200="snížená",J200,0)</f>
        <v>0</v>
      </c>
      <c r="BG200" s="225">
        <f>IF(N200="zákl. přenesená",J200,0)</f>
        <v>0</v>
      </c>
      <c r="BH200" s="225">
        <f>IF(N200="sníž. přenesená",J200,0)</f>
        <v>0</v>
      </c>
      <c r="BI200" s="225">
        <f>IF(N200="nulová",J200,0)</f>
        <v>0</v>
      </c>
      <c r="BJ200" s="17" t="s">
        <v>78</v>
      </c>
      <c r="BK200" s="225">
        <f>ROUND(I200*H200,2)</f>
        <v>0</v>
      </c>
      <c r="BL200" s="17" t="s">
        <v>137</v>
      </c>
      <c r="BM200" s="224" t="s">
        <v>207</v>
      </c>
    </row>
    <row r="201" s="13" customFormat="1">
      <c r="A201" s="13"/>
      <c r="B201" s="226"/>
      <c r="C201" s="227"/>
      <c r="D201" s="228" t="s">
        <v>146</v>
      </c>
      <c r="E201" s="229" t="s">
        <v>1</v>
      </c>
      <c r="F201" s="230" t="s">
        <v>208</v>
      </c>
      <c r="G201" s="227"/>
      <c r="H201" s="229" t="s">
        <v>1</v>
      </c>
      <c r="I201" s="231"/>
      <c r="J201" s="227"/>
      <c r="K201" s="227"/>
      <c r="L201" s="232"/>
      <c r="M201" s="233"/>
      <c r="N201" s="234"/>
      <c r="O201" s="234"/>
      <c r="P201" s="234"/>
      <c r="Q201" s="234"/>
      <c r="R201" s="234"/>
      <c r="S201" s="234"/>
      <c r="T201" s="235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36" t="s">
        <v>146</v>
      </c>
      <c r="AU201" s="236" t="s">
        <v>80</v>
      </c>
      <c r="AV201" s="13" t="s">
        <v>78</v>
      </c>
      <c r="AW201" s="13" t="s">
        <v>30</v>
      </c>
      <c r="AX201" s="13" t="s">
        <v>73</v>
      </c>
      <c r="AY201" s="236" t="s">
        <v>130</v>
      </c>
    </row>
    <row r="202" s="14" customFormat="1">
      <c r="A202" s="14"/>
      <c r="B202" s="237"/>
      <c r="C202" s="238"/>
      <c r="D202" s="228" t="s">
        <v>146</v>
      </c>
      <c r="E202" s="239" t="s">
        <v>1</v>
      </c>
      <c r="F202" s="240" t="s">
        <v>209</v>
      </c>
      <c r="G202" s="238"/>
      <c r="H202" s="241">
        <v>61.866</v>
      </c>
      <c r="I202" s="242"/>
      <c r="J202" s="238"/>
      <c r="K202" s="238"/>
      <c r="L202" s="243"/>
      <c r="M202" s="244"/>
      <c r="N202" s="245"/>
      <c r="O202" s="245"/>
      <c r="P202" s="245"/>
      <c r="Q202" s="245"/>
      <c r="R202" s="245"/>
      <c r="S202" s="245"/>
      <c r="T202" s="246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47" t="s">
        <v>146</v>
      </c>
      <c r="AU202" s="247" t="s">
        <v>80</v>
      </c>
      <c r="AV202" s="14" t="s">
        <v>80</v>
      </c>
      <c r="AW202" s="14" t="s">
        <v>30</v>
      </c>
      <c r="AX202" s="14" t="s">
        <v>73</v>
      </c>
      <c r="AY202" s="247" t="s">
        <v>130</v>
      </c>
    </row>
    <row r="203" s="13" customFormat="1">
      <c r="A203" s="13"/>
      <c r="B203" s="226"/>
      <c r="C203" s="227"/>
      <c r="D203" s="228" t="s">
        <v>146</v>
      </c>
      <c r="E203" s="229" t="s">
        <v>1</v>
      </c>
      <c r="F203" s="230" t="s">
        <v>157</v>
      </c>
      <c r="G203" s="227"/>
      <c r="H203" s="229" t="s">
        <v>1</v>
      </c>
      <c r="I203" s="231"/>
      <c r="J203" s="227"/>
      <c r="K203" s="227"/>
      <c r="L203" s="232"/>
      <c r="M203" s="233"/>
      <c r="N203" s="234"/>
      <c r="O203" s="234"/>
      <c r="P203" s="234"/>
      <c r="Q203" s="234"/>
      <c r="R203" s="234"/>
      <c r="S203" s="234"/>
      <c r="T203" s="235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36" t="s">
        <v>146</v>
      </c>
      <c r="AU203" s="236" t="s">
        <v>80</v>
      </c>
      <c r="AV203" s="13" t="s">
        <v>78</v>
      </c>
      <c r="AW203" s="13" t="s">
        <v>30</v>
      </c>
      <c r="AX203" s="13" t="s">
        <v>73</v>
      </c>
      <c r="AY203" s="236" t="s">
        <v>130</v>
      </c>
    </row>
    <row r="204" s="14" customFormat="1">
      <c r="A204" s="14"/>
      <c r="B204" s="237"/>
      <c r="C204" s="238"/>
      <c r="D204" s="228" t="s">
        <v>146</v>
      </c>
      <c r="E204" s="239" t="s">
        <v>1</v>
      </c>
      <c r="F204" s="240" t="s">
        <v>210</v>
      </c>
      <c r="G204" s="238"/>
      <c r="H204" s="241">
        <v>-6.1150000000000002</v>
      </c>
      <c r="I204" s="242"/>
      <c r="J204" s="238"/>
      <c r="K204" s="238"/>
      <c r="L204" s="243"/>
      <c r="M204" s="244"/>
      <c r="N204" s="245"/>
      <c r="O204" s="245"/>
      <c r="P204" s="245"/>
      <c r="Q204" s="245"/>
      <c r="R204" s="245"/>
      <c r="S204" s="245"/>
      <c r="T204" s="246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47" t="s">
        <v>146</v>
      </c>
      <c r="AU204" s="247" t="s">
        <v>80</v>
      </c>
      <c r="AV204" s="14" t="s">
        <v>80</v>
      </c>
      <c r="AW204" s="14" t="s">
        <v>30</v>
      </c>
      <c r="AX204" s="14" t="s">
        <v>73</v>
      </c>
      <c r="AY204" s="247" t="s">
        <v>130</v>
      </c>
    </row>
    <row r="205" s="14" customFormat="1">
      <c r="A205" s="14"/>
      <c r="B205" s="237"/>
      <c r="C205" s="238"/>
      <c r="D205" s="228" t="s">
        <v>146</v>
      </c>
      <c r="E205" s="239" t="s">
        <v>1</v>
      </c>
      <c r="F205" s="240" t="s">
        <v>211</v>
      </c>
      <c r="G205" s="238"/>
      <c r="H205" s="241">
        <v>-2.4300000000000002</v>
      </c>
      <c r="I205" s="242"/>
      <c r="J205" s="238"/>
      <c r="K205" s="238"/>
      <c r="L205" s="243"/>
      <c r="M205" s="244"/>
      <c r="N205" s="245"/>
      <c r="O205" s="245"/>
      <c r="P205" s="245"/>
      <c r="Q205" s="245"/>
      <c r="R205" s="245"/>
      <c r="S205" s="245"/>
      <c r="T205" s="246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47" t="s">
        <v>146</v>
      </c>
      <c r="AU205" s="247" t="s">
        <v>80</v>
      </c>
      <c r="AV205" s="14" t="s">
        <v>80</v>
      </c>
      <c r="AW205" s="14" t="s">
        <v>30</v>
      </c>
      <c r="AX205" s="14" t="s">
        <v>73</v>
      </c>
      <c r="AY205" s="247" t="s">
        <v>130</v>
      </c>
    </row>
    <row r="206" s="15" customFormat="1">
      <c r="A206" s="15"/>
      <c r="B206" s="248"/>
      <c r="C206" s="249"/>
      <c r="D206" s="228" t="s">
        <v>146</v>
      </c>
      <c r="E206" s="250" t="s">
        <v>1</v>
      </c>
      <c r="F206" s="251" t="s">
        <v>149</v>
      </c>
      <c r="G206" s="249"/>
      <c r="H206" s="252">
        <v>53.320999999999998</v>
      </c>
      <c r="I206" s="253"/>
      <c r="J206" s="249"/>
      <c r="K206" s="249"/>
      <c r="L206" s="254"/>
      <c r="M206" s="255"/>
      <c r="N206" s="256"/>
      <c r="O206" s="256"/>
      <c r="P206" s="256"/>
      <c r="Q206" s="256"/>
      <c r="R206" s="256"/>
      <c r="S206" s="256"/>
      <c r="T206" s="257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58" t="s">
        <v>146</v>
      </c>
      <c r="AU206" s="258" t="s">
        <v>80</v>
      </c>
      <c r="AV206" s="15" t="s">
        <v>137</v>
      </c>
      <c r="AW206" s="15" t="s">
        <v>30</v>
      </c>
      <c r="AX206" s="15" t="s">
        <v>78</v>
      </c>
      <c r="AY206" s="258" t="s">
        <v>130</v>
      </c>
    </row>
    <row r="207" s="2" customFormat="1" ht="33" customHeight="1">
      <c r="A207" s="38"/>
      <c r="B207" s="39"/>
      <c r="C207" s="212" t="s">
        <v>212</v>
      </c>
      <c r="D207" s="212" t="s">
        <v>133</v>
      </c>
      <c r="E207" s="213" t="s">
        <v>213</v>
      </c>
      <c r="F207" s="214" t="s">
        <v>214</v>
      </c>
      <c r="G207" s="215" t="s">
        <v>136</v>
      </c>
      <c r="H207" s="216">
        <v>1</v>
      </c>
      <c r="I207" s="217"/>
      <c r="J207" s="218">
        <f>ROUND(I207*H207,2)</f>
        <v>0</v>
      </c>
      <c r="K207" s="219"/>
      <c r="L207" s="44"/>
      <c r="M207" s="220" t="s">
        <v>1</v>
      </c>
      <c r="N207" s="221" t="s">
        <v>38</v>
      </c>
      <c r="O207" s="91"/>
      <c r="P207" s="222">
        <f>O207*H207</f>
        <v>0</v>
      </c>
      <c r="Q207" s="222">
        <v>0.0061700000000000001</v>
      </c>
      <c r="R207" s="222">
        <f>Q207*H207</f>
        <v>0.0061700000000000001</v>
      </c>
      <c r="S207" s="222">
        <v>0</v>
      </c>
      <c r="T207" s="223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24" t="s">
        <v>137</v>
      </c>
      <c r="AT207" s="224" t="s">
        <v>133</v>
      </c>
      <c r="AU207" s="224" t="s">
        <v>80</v>
      </c>
      <c r="AY207" s="17" t="s">
        <v>130</v>
      </c>
      <c r="BE207" s="225">
        <f>IF(N207="základní",J207,0)</f>
        <v>0</v>
      </c>
      <c r="BF207" s="225">
        <f>IF(N207="snížená",J207,0)</f>
        <v>0</v>
      </c>
      <c r="BG207" s="225">
        <f>IF(N207="zákl. přenesená",J207,0)</f>
        <v>0</v>
      </c>
      <c r="BH207" s="225">
        <f>IF(N207="sníž. přenesená",J207,0)</f>
        <v>0</v>
      </c>
      <c r="BI207" s="225">
        <f>IF(N207="nulová",J207,0)</f>
        <v>0</v>
      </c>
      <c r="BJ207" s="17" t="s">
        <v>78</v>
      </c>
      <c r="BK207" s="225">
        <f>ROUND(I207*H207,2)</f>
        <v>0</v>
      </c>
      <c r="BL207" s="17" t="s">
        <v>137</v>
      </c>
      <c r="BM207" s="224" t="s">
        <v>215</v>
      </c>
    </row>
    <row r="208" s="13" customFormat="1">
      <c r="A208" s="13"/>
      <c r="B208" s="226"/>
      <c r="C208" s="227"/>
      <c r="D208" s="228" t="s">
        <v>146</v>
      </c>
      <c r="E208" s="229" t="s">
        <v>1</v>
      </c>
      <c r="F208" s="230" t="s">
        <v>216</v>
      </c>
      <c r="G208" s="227"/>
      <c r="H208" s="229" t="s">
        <v>1</v>
      </c>
      <c r="I208" s="231"/>
      <c r="J208" s="227"/>
      <c r="K208" s="227"/>
      <c r="L208" s="232"/>
      <c r="M208" s="233"/>
      <c r="N208" s="234"/>
      <c r="O208" s="234"/>
      <c r="P208" s="234"/>
      <c r="Q208" s="234"/>
      <c r="R208" s="234"/>
      <c r="S208" s="234"/>
      <c r="T208" s="235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6" t="s">
        <v>146</v>
      </c>
      <c r="AU208" s="236" t="s">
        <v>80</v>
      </c>
      <c r="AV208" s="13" t="s">
        <v>78</v>
      </c>
      <c r="AW208" s="13" t="s">
        <v>30</v>
      </c>
      <c r="AX208" s="13" t="s">
        <v>73</v>
      </c>
      <c r="AY208" s="236" t="s">
        <v>130</v>
      </c>
    </row>
    <row r="209" s="14" customFormat="1">
      <c r="A209" s="14"/>
      <c r="B209" s="237"/>
      <c r="C209" s="238"/>
      <c r="D209" s="228" t="s">
        <v>146</v>
      </c>
      <c r="E209" s="239" t="s">
        <v>1</v>
      </c>
      <c r="F209" s="240" t="s">
        <v>78</v>
      </c>
      <c r="G209" s="238"/>
      <c r="H209" s="241">
        <v>1</v>
      </c>
      <c r="I209" s="242"/>
      <c r="J209" s="238"/>
      <c r="K209" s="238"/>
      <c r="L209" s="243"/>
      <c r="M209" s="244"/>
      <c r="N209" s="245"/>
      <c r="O209" s="245"/>
      <c r="P209" s="245"/>
      <c r="Q209" s="245"/>
      <c r="R209" s="245"/>
      <c r="S209" s="245"/>
      <c r="T209" s="246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47" t="s">
        <v>146</v>
      </c>
      <c r="AU209" s="247" t="s">
        <v>80</v>
      </c>
      <c r="AV209" s="14" t="s">
        <v>80</v>
      </c>
      <c r="AW209" s="14" t="s">
        <v>30</v>
      </c>
      <c r="AX209" s="14" t="s">
        <v>73</v>
      </c>
      <c r="AY209" s="247" t="s">
        <v>130</v>
      </c>
    </row>
    <row r="210" s="15" customFormat="1">
      <c r="A210" s="15"/>
      <c r="B210" s="248"/>
      <c r="C210" s="249"/>
      <c r="D210" s="228" t="s">
        <v>146</v>
      </c>
      <c r="E210" s="250" t="s">
        <v>1</v>
      </c>
      <c r="F210" s="251" t="s">
        <v>149</v>
      </c>
      <c r="G210" s="249"/>
      <c r="H210" s="252">
        <v>1</v>
      </c>
      <c r="I210" s="253"/>
      <c r="J210" s="249"/>
      <c r="K210" s="249"/>
      <c r="L210" s="254"/>
      <c r="M210" s="255"/>
      <c r="N210" s="256"/>
      <c r="O210" s="256"/>
      <c r="P210" s="256"/>
      <c r="Q210" s="256"/>
      <c r="R210" s="256"/>
      <c r="S210" s="256"/>
      <c r="T210" s="257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58" t="s">
        <v>146</v>
      </c>
      <c r="AU210" s="258" t="s">
        <v>80</v>
      </c>
      <c r="AV210" s="15" t="s">
        <v>137</v>
      </c>
      <c r="AW210" s="15" t="s">
        <v>30</v>
      </c>
      <c r="AX210" s="15" t="s">
        <v>78</v>
      </c>
      <c r="AY210" s="258" t="s">
        <v>130</v>
      </c>
    </row>
    <row r="211" s="2" customFormat="1" ht="24.15" customHeight="1">
      <c r="A211" s="38"/>
      <c r="B211" s="39"/>
      <c r="C211" s="212" t="s">
        <v>217</v>
      </c>
      <c r="D211" s="212" t="s">
        <v>133</v>
      </c>
      <c r="E211" s="213" t="s">
        <v>218</v>
      </c>
      <c r="F211" s="214" t="s">
        <v>219</v>
      </c>
      <c r="G211" s="215" t="s">
        <v>136</v>
      </c>
      <c r="H211" s="216">
        <v>3</v>
      </c>
      <c r="I211" s="217"/>
      <c r="J211" s="218">
        <f>ROUND(I211*H211,2)</f>
        <v>0</v>
      </c>
      <c r="K211" s="219"/>
      <c r="L211" s="44"/>
      <c r="M211" s="220" t="s">
        <v>1</v>
      </c>
      <c r="N211" s="221" t="s">
        <v>38</v>
      </c>
      <c r="O211" s="91"/>
      <c r="P211" s="222">
        <f>O211*H211</f>
        <v>0</v>
      </c>
      <c r="Q211" s="222">
        <v>0.017770000000000001</v>
      </c>
      <c r="R211" s="222">
        <f>Q211*H211</f>
        <v>0.053310000000000003</v>
      </c>
      <c r="S211" s="222">
        <v>0</v>
      </c>
      <c r="T211" s="223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24" t="s">
        <v>137</v>
      </c>
      <c r="AT211" s="224" t="s">
        <v>133</v>
      </c>
      <c r="AU211" s="224" t="s">
        <v>80</v>
      </c>
      <c r="AY211" s="17" t="s">
        <v>130</v>
      </c>
      <c r="BE211" s="225">
        <f>IF(N211="základní",J211,0)</f>
        <v>0</v>
      </c>
      <c r="BF211" s="225">
        <f>IF(N211="snížená",J211,0)</f>
        <v>0</v>
      </c>
      <c r="BG211" s="225">
        <f>IF(N211="zákl. přenesená",J211,0)</f>
        <v>0</v>
      </c>
      <c r="BH211" s="225">
        <f>IF(N211="sníž. přenesená",J211,0)</f>
        <v>0</v>
      </c>
      <c r="BI211" s="225">
        <f>IF(N211="nulová",J211,0)</f>
        <v>0</v>
      </c>
      <c r="BJ211" s="17" t="s">
        <v>78</v>
      </c>
      <c r="BK211" s="225">
        <f>ROUND(I211*H211,2)</f>
        <v>0</v>
      </c>
      <c r="BL211" s="17" t="s">
        <v>137</v>
      </c>
      <c r="BM211" s="224" t="s">
        <v>220</v>
      </c>
    </row>
    <row r="212" s="13" customFormat="1">
      <c r="A212" s="13"/>
      <c r="B212" s="226"/>
      <c r="C212" s="227"/>
      <c r="D212" s="228" t="s">
        <v>146</v>
      </c>
      <c r="E212" s="229" t="s">
        <v>1</v>
      </c>
      <c r="F212" s="230" t="s">
        <v>221</v>
      </c>
      <c r="G212" s="227"/>
      <c r="H212" s="229" t="s">
        <v>1</v>
      </c>
      <c r="I212" s="231"/>
      <c r="J212" s="227"/>
      <c r="K212" s="227"/>
      <c r="L212" s="232"/>
      <c r="M212" s="233"/>
      <c r="N212" s="234"/>
      <c r="O212" s="234"/>
      <c r="P212" s="234"/>
      <c r="Q212" s="234"/>
      <c r="R212" s="234"/>
      <c r="S212" s="234"/>
      <c r="T212" s="235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6" t="s">
        <v>146</v>
      </c>
      <c r="AU212" s="236" t="s">
        <v>80</v>
      </c>
      <c r="AV212" s="13" t="s">
        <v>78</v>
      </c>
      <c r="AW212" s="13" t="s">
        <v>30</v>
      </c>
      <c r="AX212" s="13" t="s">
        <v>73</v>
      </c>
      <c r="AY212" s="236" t="s">
        <v>130</v>
      </c>
    </row>
    <row r="213" s="14" customFormat="1">
      <c r="A213" s="14"/>
      <c r="B213" s="237"/>
      <c r="C213" s="238"/>
      <c r="D213" s="228" t="s">
        <v>146</v>
      </c>
      <c r="E213" s="239" t="s">
        <v>1</v>
      </c>
      <c r="F213" s="240" t="s">
        <v>222</v>
      </c>
      <c r="G213" s="238"/>
      <c r="H213" s="241">
        <v>3</v>
      </c>
      <c r="I213" s="242"/>
      <c r="J213" s="238"/>
      <c r="K213" s="238"/>
      <c r="L213" s="243"/>
      <c r="M213" s="244"/>
      <c r="N213" s="245"/>
      <c r="O213" s="245"/>
      <c r="P213" s="245"/>
      <c r="Q213" s="245"/>
      <c r="R213" s="245"/>
      <c r="S213" s="245"/>
      <c r="T213" s="246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47" t="s">
        <v>146</v>
      </c>
      <c r="AU213" s="247" t="s">
        <v>80</v>
      </c>
      <c r="AV213" s="14" t="s">
        <v>80</v>
      </c>
      <c r="AW213" s="14" t="s">
        <v>30</v>
      </c>
      <c r="AX213" s="14" t="s">
        <v>73</v>
      </c>
      <c r="AY213" s="247" t="s">
        <v>130</v>
      </c>
    </row>
    <row r="214" s="15" customFormat="1">
      <c r="A214" s="15"/>
      <c r="B214" s="248"/>
      <c r="C214" s="249"/>
      <c r="D214" s="228" t="s">
        <v>146</v>
      </c>
      <c r="E214" s="250" t="s">
        <v>1</v>
      </c>
      <c r="F214" s="251" t="s">
        <v>149</v>
      </c>
      <c r="G214" s="249"/>
      <c r="H214" s="252">
        <v>3</v>
      </c>
      <c r="I214" s="253"/>
      <c r="J214" s="249"/>
      <c r="K214" s="249"/>
      <c r="L214" s="254"/>
      <c r="M214" s="255"/>
      <c r="N214" s="256"/>
      <c r="O214" s="256"/>
      <c r="P214" s="256"/>
      <c r="Q214" s="256"/>
      <c r="R214" s="256"/>
      <c r="S214" s="256"/>
      <c r="T214" s="257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58" t="s">
        <v>146</v>
      </c>
      <c r="AU214" s="258" t="s">
        <v>80</v>
      </c>
      <c r="AV214" s="15" t="s">
        <v>137</v>
      </c>
      <c r="AW214" s="15" t="s">
        <v>30</v>
      </c>
      <c r="AX214" s="15" t="s">
        <v>78</v>
      </c>
      <c r="AY214" s="258" t="s">
        <v>130</v>
      </c>
    </row>
    <row r="215" s="2" customFormat="1" ht="24.15" customHeight="1">
      <c r="A215" s="38"/>
      <c r="B215" s="39"/>
      <c r="C215" s="259" t="s">
        <v>223</v>
      </c>
      <c r="D215" s="259" t="s">
        <v>224</v>
      </c>
      <c r="E215" s="260" t="s">
        <v>225</v>
      </c>
      <c r="F215" s="261" t="s">
        <v>226</v>
      </c>
      <c r="G215" s="262" t="s">
        <v>136</v>
      </c>
      <c r="H215" s="263">
        <v>2</v>
      </c>
      <c r="I215" s="264"/>
      <c r="J215" s="265">
        <f>ROUND(I215*H215,2)</f>
        <v>0</v>
      </c>
      <c r="K215" s="266"/>
      <c r="L215" s="267"/>
      <c r="M215" s="268" t="s">
        <v>1</v>
      </c>
      <c r="N215" s="269" t="s">
        <v>38</v>
      </c>
      <c r="O215" s="91"/>
      <c r="P215" s="222">
        <f>O215*H215</f>
        <v>0</v>
      </c>
      <c r="Q215" s="222">
        <v>0.014890000000000001</v>
      </c>
      <c r="R215" s="222">
        <f>Q215*H215</f>
        <v>0.029780000000000001</v>
      </c>
      <c r="S215" s="222">
        <v>0</v>
      </c>
      <c r="T215" s="223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24" t="s">
        <v>178</v>
      </c>
      <c r="AT215" s="224" t="s">
        <v>224</v>
      </c>
      <c r="AU215" s="224" t="s">
        <v>80</v>
      </c>
      <c r="AY215" s="17" t="s">
        <v>130</v>
      </c>
      <c r="BE215" s="225">
        <f>IF(N215="základní",J215,0)</f>
        <v>0</v>
      </c>
      <c r="BF215" s="225">
        <f>IF(N215="snížená",J215,0)</f>
        <v>0</v>
      </c>
      <c r="BG215" s="225">
        <f>IF(N215="zákl. přenesená",J215,0)</f>
        <v>0</v>
      </c>
      <c r="BH215" s="225">
        <f>IF(N215="sníž. přenesená",J215,0)</f>
        <v>0</v>
      </c>
      <c r="BI215" s="225">
        <f>IF(N215="nulová",J215,0)</f>
        <v>0</v>
      </c>
      <c r="BJ215" s="17" t="s">
        <v>78</v>
      </c>
      <c r="BK215" s="225">
        <f>ROUND(I215*H215,2)</f>
        <v>0</v>
      </c>
      <c r="BL215" s="17" t="s">
        <v>137</v>
      </c>
      <c r="BM215" s="224" t="s">
        <v>227</v>
      </c>
    </row>
    <row r="216" s="2" customFormat="1" ht="24.15" customHeight="1">
      <c r="A216" s="38"/>
      <c r="B216" s="39"/>
      <c r="C216" s="259" t="s">
        <v>228</v>
      </c>
      <c r="D216" s="259" t="s">
        <v>224</v>
      </c>
      <c r="E216" s="260" t="s">
        <v>229</v>
      </c>
      <c r="F216" s="261" t="s">
        <v>230</v>
      </c>
      <c r="G216" s="262" t="s">
        <v>136</v>
      </c>
      <c r="H216" s="263">
        <v>1</v>
      </c>
      <c r="I216" s="264"/>
      <c r="J216" s="265">
        <f>ROUND(I216*H216,2)</f>
        <v>0</v>
      </c>
      <c r="K216" s="266"/>
      <c r="L216" s="267"/>
      <c r="M216" s="268" t="s">
        <v>1</v>
      </c>
      <c r="N216" s="269" t="s">
        <v>38</v>
      </c>
      <c r="O216" s="91"/>
      <c r="P216" s="222">
        <f>O216*H216</f>
        <v>0</v>
      </c>
      <c r="Q216" s="222">
        <v>0.01521</v>
      </c>
      <c r="R216" s="222">
        <f>Q216*H216</f>
        <v>0.01521</v>
      </c>
      <c r="S216" s="222">
        <v>0</v>
      </c>
      <c r="T216" s="223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24" t="s">
        <v>178</v>
      </c>
      <c r="AT216" s="224" t="s">
        <v>224</v>
      </c>
      <c r="AU216" s="224" t="s">
        <v>80</v>
      </c>
      <c r="AY216" s="17" t="s">
        <v>130</v>
      </c>
      <c r="BE216" s="225">
        <f>IF(N216="základní",J216,0)</f>
        <v>0</v>
      </c>
      <c r="BF216" s="225">
        <f>IF(N216="snížená",J216,0)</f>
        <v>0</v>
      </c>
      <c r="BG216" s="225">
        <f>IF(N216="zákl. přenesená",J216,0)</f>
        <v>0</v>
      </c>
      <c r="BH216" s="225">
        <f>IF(N216="sníž. přenesená",J216,0)</f>
        <v>0</v>
      </c>
      <c r="BI216" s="225">
        <f>IF(N216="nulová",J216,0)</f>
        <v>0</v>
      </c>
      <c r="BJ216" s="17" t="s">
        <v>78</v>
      </c>
      <c r="BK216" s="225">
        <f>ROUND(I216*H216,2)</f>
        <v>0</v>
      </c>
      <c r="BL216" s="17" t="s">
        <v>137</v>
      </c>
      <c r="BM216" s="224" t="s">
        <v>231</v>
      </c>
    </row>
    <row r="217" s="12" customFormat="1" ht="22.8" customHeight="1">
      <c r="A217" s="12"/>
      <c r="B217" s="196"/>
      <c r="C217" s="197"/>
      <c r="D217" s="198" t="s">
        <v>72</v>
      </c>
      <c r="E217" s="210" t="s">
        <v>183</v>
      </c>
      <c r="F217" s="210" t="s">
        <v>232</v>
      </c>
      <c r="G217" s="197"/>
      <c r="H217" s="197"/>
      <c r="I217" s="200"/>
      <c r="J217" s="211">
        <f>BK217</f>
        <v>0</v>
      </c>
      <c r="K217" s="197"/>
      <c r="L217" s="202"/>
      <c r="M217" s="203"/>
      <c r="N217" s="204"/>
      <c r="O217" s="204"/>
      <c r="P217" s="205">
        <f>SUM(P218:P240)</f>
        <v>0</v>
      </c>
      <c r="Q217" s="204"/>
      <c r="R217" s="205">
        <f>SUM(R218:R240)</f>
        <v>0.0039151000000000004</v>
      </c>
      <c r="S217" s="204"/>
      <c r="T217" s="206">
        <f>SUM(T218:T240)</f>
        <v>0.85109000000000001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207" t="s">
        <v>78</v>
      </c>
      <c r="AT217" s="208" t="s">
        <v>72</v>
      </c>
      <c r="AU217" s="208" t="s">
        <v>78</v>
      </c>
      <c r="AY217" s="207" t="s">
        <v>130</v>
      </c>
      <c r="BK217" s="209">
        <f>SUM(BK218:BK240)</f>
        <v>0</v>
      </c>
    </row>
    <row r="218" s="2" customFormat="1" ht="33" customHeight="1">
      <c r="A218" s="38"/>
      <c r="B218" s="39"/>
      <c r="C218" s="212" t="s">
        <v>233</v>
      </c>
      <c r="D218" s="212" t="s">
        <v>133</v>
      </c>
      <c r="E218" s="213" t="s">
        <v>234</v>
      </c>
      <c r="F218" s="214" t="s">
        <v>235</v>
      </c>
      <c r="G218" s="215" t="s">
        <v>144</v>
      </c>
      <c r="H218" s="216">
        <v>23.030000000000001</v>
      </c>
      <c r="I218" s="217"/>
      <c r="J218" s="218">
        <f>ROUND(I218*H218,2)</f>
        <v>0</v>
      </c>
      <c r="K218" s="219"/>
      <c r="L218" s="44"/>
      <c r="M218" s="220" t="s">
        <v>1</v>
      </c>
      <c r="N218" s="221" t="s">
        <v>38</v>
      </c>
      <c r="O218" s="91"/>
      <c r="P218" s="222">
        <f>O218*H218</f>
        <v>0</v>
      </c>
      <c r="Q218" s="222">
        <v>0.00012999999999999999</v>
      </c>
      <c r="R218" s="222">
        <f>Q218*H218</f>
        <v>0.0029938999999999999</v>
      </c>
      <c r="S218" s="222">
        <v>0</v>
      </c>
      <c r="T218" s="223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4" t="s">
        <v>137</v>
      </c>
      <c r="AT218" s="224" t="s">
        <v>133</v>
      </c>
      <c r="AU218" s="224" t="s">
        <v>80</v>
      </c>
      <c r="AY218" s="17" t="s">
        <v>130</v>
      </c>
      <c r="BE218" s="225">
        <f>IF(N218="základní",J218,0)</f>
        <v>0</v>
      </c>
      <c r="BF218" s="225">
        <f>IF(N218="snížená",J218,0)</f>
        <v>0</v>
      </c>
      <c r="BG218" s="225">
        <f>IF(N218="zákl. přenesená",J218,0)</f>
        <v>0</v>
      </c>
      <c r="BH218" s="225">
        <f>IF(N218="sníž. přenesená",J218,0)</f>
        <v>0</v>
      </c>
      <c r="BI218" s="225">
        <f>IF(N218="nulová",J218,0)</f>
        <v>0</v>
      </c>
      <c r="BJ218" s="17" t="s">
        <v>78</v>
      </c>
      <c r="BK218" s="225">
        <f>ROUND(I218*H218,2)</f>
        <v>0</v>
      </c>
      <c r="BL218" s="17" t="s">
        <v>137</v>
      </c>
      <c r="BM218" s="224" t="s">
        <v>236</v>
      </c>
    </row>
    <row r="219" s="2" customFormat="1" ht="24.15" customHeight="1">
      <c r="A219" s="38"/>
      <c r="B219" s="39"/>
      <c r="C219" s="212" t="s">
        <v>237</v>
      </c>
      <c r="D219" s="212" t="s">
        <v>133</v>
      </c>
      <c r="E219" s="213" t="s">
        <v>238</v>
      </c>
      <c r="F219" s="214" t="s">
        <v>239</v>
      </c>
      <c r="G219" s="215" t="s">
        <v>144</v>
      </c>
      <c r="H219" s="216">
        <v>23.030000000000001</v>
      </c>
      <c r="I219" s="217"/>
      <c r="J219" s="218">
        <f>ROUND(I219*H219,2)</f>
        <v>0</v>
      </c>
      <c r="K219" s="219"/>
      <c r="L219" s="44"/>
      <c r="M219" s="220" t="s">
        <v>1</v>
      </c>
      <c r="N219" s="221" t="s">
        <v>38</v>
      </c>
      <c r="O219" s="91"/>
      <c r="P219" s="222">
        <f>O219*H219</f>
        <v>0</v>
      </c>
      <c r="Q219" s="222">
        <v>4.0000000000000003E-05</v>
      </c>
      <c r="R219" s="222">
        <f>Q219*H219</f>
        <v>0.00092120000000000017</v>
      </c>
      <c r="S219" s="222">
        <v>0</v>
      </c>
      <c r="T219" s="223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24" t="s">
        <v>137</v>
      </c>
      <c r="AT219" s="224" t="s">
        <v>133</v>
      </c>
      <c r="AU219" s="224" t="s">
        <v>80</v>
      </c>
      <c r="AY219" s="17" t="s">
        <v>130</v>
      </c>
      <c r="BE219" s="225">
        <f>IF(N219="základní",J219,0)</f>
        <v>0</v>
      </c>
      <c r="BF219" s="225">
        <f>IF(N219="snížená",J219,0)</f>
        <v>0</v>
      </c>
      <c r="BG219" s="225">
        <f>IF(N219="zákl. přenesená",J219,0)</f>
        <v>0</v>
      </c>
      <c r="BH219" s="225">
        <f>IF(N219="sníž. přenesená",J219,0)</f>
        <v>0</v>
      </c>
      <c r="BI219" s="225">
        <f>IF(N219="nulová",J219,0)</f>
        <v>0</v>
      </c>
      <c r="BJ219" s="17" t="s">
        <v>78</v>
      </c>
      <c r="BK219" s="225">
        <f>ROUND(I219*H219,2)</f>
        <v>0</v>
      </c>
      <c r="BL219" s="17" t="s">
        <v>137</v>
      </c>
      <c r="BM219" s="224" t="s">
        <v>240</v>
      </c>
    </row>
    <row r="220" s="14" customFormat="1">
      <c r="A220" s="14"/>
      <c r="B220" s="237"/>
      <c r="C220" s="238"/>
      <c r="D220" s="228" t="s">
        <v>146</v>
      </c>
      <c r="E220" s="239" t="s">
        <v>1</v>
      </c>
      <c r="F220" s="240" t="s">
        <v>241</v>
      </c>
      <c r="G220" s="238"/>
      <c r="H220" s="241">
        <v>23.030000000000001</v>
      </c>
      <c r="I220" s="242"/>
      <c r="J220" s="238"/>
      <c r="K220" s="238"/>
      <c r="L220" s="243"/>
      <c r="M220" s="244"/>
      <c r="N220" s="245"/>
      <c r="O220" s="245"/>
      <c r="P220" s="245"/>
      <c r="Q220" s="245"/>
      <c r="R220" s="245"/>
      <c r="S220" s="245"/>
      <c r="T220" s="246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47" t="s">
        <v>146</v>
      </c>
      <c r="AU220" s="247" t="s">
        <v>80</v>
      </c>
      <c r="AV220" s="14" t="s">
        <v>80</v>
      </c>
      <c r="AW220" s="14" t="s">
        <v>30</v>
      </c>
      <c r="AX220" s="14" t="s">
        <v>73</v>
      </c>
      <c r="AY220" s="247" t="s">
        <v>130</v>
      </c>
    </row>
    <row r="221" s="15" customFormat="1">
      <c r="A221" s="15"/>
      <c r="B221" s="248"/>
      <c r="C221" s="249"/>
      <c r="D221" s="228" t="s">
        <v>146</v>
      </c>
      <c r="E221" s="250" t="s">
        <v>1</v>
      </c>
      <c r="F221" s="251" t="s">
        <v>149</v>
      </c>
      <c r="G221" s="249"/>
      <c r="H221" s="252">
        <v>23.030000000000001</v>
      </c>
      <c r="I221" s="253"/>
      <c r="J221" s="249"/>
      <c r="K221" s="249"/>
      <c r="L221" s="254"/>
      <c r="M221" s="255"/>
      <c r="N221" s="256"/>
      <c r="O221" s="256"/>
      <c r="P221" s="256"/>
      <c r="Q221" s="256"/>
      <c r="R221" s="256"/>
      <c r="S221" s="256"/>
      <c r="T221" s="257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T221" s="258" t="s">
        <v>146</v>
      </c>
      <c r="AU221" s="258" t="s">
        <v>80</v>
      </c>
      <c r="AV221" s="15" t="s">
        <v>137</v>
      </c>
      <c r="AW221" s="15" t="s">
        <v>30</v>
      </c>
      <c r="AX221" s="15" t="s">
        <v>78</v>
      </c>
      <c r="AY221" s="258" t="s">
        <v>130</v>
      </c>
    </row>
    <row r="222" s="2" customFormat="1" ht="21.75" customHeight="1">
      <c r="A222" s="38"/>
      <c r="B222" s="39"/>
      <c r="C222" s="212" t="s">
        <v>242</v>
      </c>
      <c r="D222" s="212" t="s">
        <v>133</v>
      </c>
      <c r="E222" s="213" t="s">
        <v>243</v>
      </c>
      <c r="F222" s="214" t="s">
        <v>244</v>
      </c>
      <c r="G222" s="215" t="s">
        <v>144</v>
      </c>
      <c r="H222" s="216">
        <v>1.6000000000000001</v>
      </c>
      <c r="I222" s="217"/>
      <c r="J222" s="218">
        <f>ROUND(I222*H222,2)</f>
        <v>0</v>
      </c>
      <c r="K222" s="219"/>
      <c r="L222" s="44"/>
      <c r="M222" s="220" t="s">
        <v>1</v>
      </c>
      <c r="N222" s="221" t="s">
        <v>38</v>
      </c>
      <c r="O222" s="91"/>
      <c r="P222" s="222">
        <f>O222*H222</f>
        <v>0</v>
      </c>
      <c r="Q222" s="222">
        <v>0</v>
      </c>
      <c r="R222" s="222">
        <f>Q222*H222</f>
        <v>0</v>
      </c>
      <c r="S222" s="222">
        <v>0.075999999999999998</v>
      </c>
      <c r="T222" s="223">
        <f>S222*H222</f>
        <v>0.1216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24" t="s">
        <v>137</v>
      </c>
      <c r="AT222" s="224" t="s">
        <v>133</v>
      </c>
      <c r="AU222" s="224" t="s">
        <v>80</v>
      </c>
      <c r="AY222" s="17" t="s">
        <v>130</v>
      </c>
      <c r="BE222" s="225">
        <f>IF(N222="základní",J222,0)</f>
        <v>0</v>
      </c>
      <c r="BF222" s="225">
        <f>IF(N222="snížená",J222,0)</f>
        <v>0</v>
      </c>
      <c r="BG222" s="225">
        <f>IF(N222="zákl. přenesená",J222,0)</f>
        <v>0</v>
      </c>
      <c r="BH222" s="225">
        <f>IF(N222="sníž. přenesená",J222,0)</f>
        <v>0</v>
      </c>
      <c r="BI222" s="225">
        <f>IF(N222="nulová",J222,0)</f>
        <v>0</v>
      </c>
      <c r="BJ222" s="17" t="s">
        <v>78</v>
      </c>
      <c r="BK222" s="225">
        <f>ROUND(I222*H222,2)</f>
        <v>0</v>
      </c>
      <c r="BL222" s="17" t="s">
        <v>137</v>
      </c>
      <c r="BM222" s="224" t="s">
        <v>245</v>
      </c>
    </row>
    <row r="223" s="13" customFormat="1">
      <c r="A223" s="13"/>
      <c r="B223" s="226"/>
      <c r="C223" s="227"/>
      <c r="D223" s="228" t="s">
        <v>146</v>
      </c>
      <c r="E223" s="229" t="s">
        <v>1</v>
      </c>
      <c r="F223" s="230" t="s">
        <v>246</v>
      </c>
      <c r="G223" s="227"/>
      <c r="H223" s="229" t="s">
        <v>1</v>
      </c>
      <c r="I223" s="231"/>
      <c r="J223" s="227"/>
      <c r="K223" s="227"/>
      <c r="L223" s="232"/>
      <c r="M223" s="233"/>
      <c r="N223" s="234"/>
      <c r="O223" s="234"/>
      <c r="P223" s="234"/>
      <c r="Q223" s="234"/>
      <c r="R223" s="234"/>
      <c r="S223" s="234"/>
      <c r="T223" s="235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36" t="s">
        <v>146</v>
      </c>
      <c r="AU223" s="236" t="s">
        <v>80</v>
      </c>
      <c r="AV223" s="13" t="s">
        <v>78</v>
      </c>
      <c r="AW223" s="13" t="s">
        <v>30</v>
      </c>
      <c r="AX223" s="13" t="s">
        <v>73</v>
      </c>
      <c r="AY223" s="236" t="s">
        <v>130</v>
      </c>
    </row>
    <row r="224" s="14" customFormat="1">
      <c r="A224" s="14"/>
      <c r="B224" s="237"/>
      <c r="C224" s="238"/>
      <c r="D224" s="228" t="s">
        <v>146</v>
      </c>
      <c r="E224" s="239" t="s">
        <v>1</v>
      </c>
      <c r="F224" s="240" t="s">
        <v>247</v>
      </c>
      <c r="G224" s="238"/>
      <c r="H224" s="241">
        <v>1.6000000000000001</v>
      </c>
      <c r="I224" s="242"/>
      <c r="J224" s="238"/>
      <c r="K224" s="238"/>
      <c r="L224" s="243"/>
      <c r="M224" s="244"/>
      <c r="N224" s="245"/>
      <c r="O224" s="245"/>
      <c r="P224" s="245"/>
      <c r="Q224" s="245"/>
      <c r="R224" s="245"/>
      <c r="S224" s="245"/>
      <c r="T224" s="246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47" t="s">
        <v>146</v>
      </c>
      <c r="AU224" s="247" t="s">
        <v>80</v>
      </c>
      <c r="AV224" s="14" t="s">
        <v>80</v>
      </c>
      <c r="AW224" s="14" t="s">
        <v>30</v>
      </c>
      <c r="AX224" s="14" t="s">
        <v>73</v>
      </c>
      <c r="AY224" s="247" t="s">
        <v>130</v>
      </c>
    </row>
    <row r="225" s="15" customFormat="1">
      <c r="A225" s="15"/>
      <c r="B225" s="248"/>
      <c r="C225" s="249"/>
      <c r="D225" s="228" t="s">
        <v>146</v>
      </c>
      <c r="E225" s="250" t="s">
        <v>1</v>
      </c>
      <c r="F225" s="251" t="s">
        <v>149</v>
      </c>
      <c r="G225" s="249"/>
      <c r="H225" s="252">
        <v>1.6000000000000001</v>
      </c>
      <c r="I225" s="253"/>
      <c r="J225" s="249"/>
      <c r="K225" s="249"/>
      <c r="L225" s="254"/>
      <c r="M225" s="255"/>
      <c r="N225" s="256"/>
      <c r="O225" s="256"/>
      <c r="P225" s="256"/>
      <c r="Q225" s="256"/>
      <c r="R225" s="256"/>
      <c r="S225" s="256"/>
      <c r="T225" s="257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T225" s="258" t="s">
        <v>146</v>
      </c>
      <c r="AU225" s="258" t="s">
        <v>80</v>
      </c>
      <c r="AV225" s="15" t="s">
        <v>137</v>
      </c>
      <c r="AW225" s="15" t="s">
        <v>30</v>
      </c>
      <c r="AX225" s="15" t="s">
        <v>78</v>
      </c>
      <c r="AY225" s="258" t="s">
        <v>130</v>
      </c>
    </row>
    <row r="226" s="2" customFormat="1" ht="24.15" customHeight="1">
      <c r="A226" s="38"/>
      <c r="B226" s="39"/>
      <c r="C226" s="212" t="s">
        <v>248</v>
      </c>
      <c r="D226" s="212" t="s">
        <v>133</v>
      </c>
      <c r="E226" s="213" t="s">
        <v>249</v>
      </c>
      <c r="F226" s="214" t="s">
        <v>250</v>
      </c>
      <c r="G226" s="215" t="s">
        <v>136</v>
      </c>
      <c r="H226" s="216">
        <v>1</v>
      </c>
      <c r="I226" s="217"/>
      <c r="J226" s="218">
        <f>ROUND(I226*H226,2)</f>
        <v>0</v>
      </c>
      <c r="K226" s="219"/>
      <c r="L226" s="44"/>
      <c r="M226" s="220" t="s">
        <v>1</v>
      </c>
      <c r="N226" s="221" t="s">
        <v>38</v>
      </c>
      <c r="O226" s="91"/>
      <c r="P226" s="222">
        <f>O226*H226</f>
        <v>0</v>
      </c>
      <c r="Q226" s="222">
        <v>0</v>
      </c>
      <c r="R226" s="222">
        <f>Q226*H226</f>
        <v>0</v>
      </c>
      <c r="S226" s="222">
        <v>0.099000000000000005</v>
      </c>
      <c r="T226" s="223">
        <f>S226*H226</f>
        <v>0.099000000000000005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24" t="s">
        <v>137</v>
      </c>
      <c r="AT226" s="224" t="s">
        <v>133</v>
      </c>
      <c r="AU226" s="224" t="s">
        <v>80</v>
      </c>
      <c r="AY226" s="17" t="s">
        <v>130</v>
      </c>
      <c r="BE226" s="225">
        <f>IF(N226="základní",J226,0)</f>
        <v>0</v>
      </c>
      <c r="BF226" s="225">
        <f>IF(N226="snížená",J226,0)</f>
        <v>0</v>
      </c>
      <c r="BG226" s="225">
        <f>IF(N226="zákl. přenesená",J226,0)</f>
        <v>0</v>
      </c>
      <c r="BH226" s="225">
        <f>IF(N226="sníž. přenesená",J226,0)</f>
        <v>0</v>
      </c>
      <c r="BI226" s="225">
        <f>IF(N226="nulová",J226,0)</f>
        <v>0</v>
      </c>
      <c r="BJ226" s="17" t="s">
        <v>78</v>
      </c>
      <c r="BK226" s="225">
        <f>ROUND(I226*H226,2)</f>
        <v>0</v>
      </c>
      <c r="BL226" s="17" t="s">
        <v>137</v>
      </c>
      <c r="BM226" s="224" t="s">
        <v>251</v>
      </c>
    </row>
    <row r="227" s="13" customFormat="1">
      <c r="A227" s="13"/>
      <c r="B227" s="226"/>
      <c r="C227" s="227"/>
      <c r="D227" s="228" t="s">
        <v>146</v>
      </c>
      <c r="E227" s="229" t="s">
        <v>1</v>
      </c>
      <c r="F227" s="230" t="s">
        <v>252</v>
      </c>
      <c r="G227" s="227"/>
      <c r="H227" s="229" t="s">
        <v>1</v>
      </c>
      <c r="I227" s="231"/>
      <c r="J227" s="227"/>
      <c r="K227" s="227"/>
      <c r="L227" s="232"/>
      <c r="M227" s="233"/>
      <c r="N227" s="234"/>
      <c r="O227" s="234"/>
      <c r="P227" s="234"/>
      <c r="Q227" s="234"/>
      <c r="R227" s="234"/>
      <c r="S227" s="234"/>
      <c r="T227" s="235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36" t="s">
        <v>146</v>
      </c>
      <c r="AU227" s="236" t="s">
        <v>80</v>
      </c>
      <c r="AV227" s="13" t="s">
        <v>78</v>
      </c>
      <c r="AW227" s="13" t="s">
        <v>30</v>
      </c>
      <c r="AX227" s="13" t="s">
        <v>73</v>
      </c>
      <c r="AY227" s="236" t="s">
        <v>130</v>
      </c>
    </row>
    <row r="228" s="14" customFormat="1">
      <c r="A228" s="14"/>
      <c r="B228" s="237"/>
      <c r="C228" s="238"/>
      <c r="D228" s="228" t="s">
        <v>146</v>
      </c>
      <c r="E228" s="239" t="s">
        <v>1</v>
      </c>
      <c r="F228" s="240" t="s">
        <v>78</v>
      </c>
      <c r="G228" s="238"/>
      <c r="H228" s="241">
        <v>1</v>
      </c>
      <c r="I228" s="242"/>
      <c r="J228" s="238"/>
      <c r="K228" s="238"/>
      <c r="L228" s="243"/>
      <c r="M228" s="244"/>
      <c r="N228" s="245"/>
      <c r="O228" s="245"/>
      <c r="P228" s="245"/>
      <c r="Q228" s="245"/>
      <c r="R228" s="245"/>
      <c r="S228" s="245"/>
      <c r="T228" s="246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47" t="s">
        <v>146</v>
      </c>
      <c r="AU228" s="247" t="s">
        <v>80</v>
      </c>
      <c r="AV228" s="14" t="s">
        <v>80</v>
      </c>
      <c r="AW228" s="14" t="s">
        <v>30</v>
      </c>
      <c r="AX228" s="14" t="s">
        <v>73</v>
      </c>
      <c r="AY228" s="247" t="s">
        <v>130</v>
      </c>
    </row>
    <row r="229" s="15" customFormat="1">
      <c r="A229" s="15"/>
      <c r="B229" s="248"/>
      <c r="C229" s="249"/>
      <c r="D229" s="228" t="s">
        <v>146</v>
      </c>
      <c r="E229" s="250" t="s">
        <v>1</v>
      </c>
      <c r="F229" s="251" t="s">
        <v>149</v>
      </c>
      <c r="G229" s="249"/>
      <c r="H229" s="252">
        <v>1</v>
      </c>
      <c r="I229" s="253"/>
      <c r="J229" s="249"/>
      <c r="K229" s="249"/>
      <c r="L229" s="254"/>
      <c r="M229" s="255"/>
      <c r="N229" s="256"/>
      <c r="O229" s="256"/>
      <c r="P229" s="256"/>
      <c r="Q229" s="256"/>
      <c r="R229" s="256"/>
      <c r="S229" s="256"/>
      <c r="T229" s="257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58" t="s">
        <v>146</v>
      </c>
      <c r="AU229" s="258" t="s">
        <v>80</v>
      </c>
      <c r="AV229" s="15" t="s">
        <v>137</v>
      </c>
      <c r="AW229" s="15" t="s">
        <v>30</v>
      </c>
      <c r="AX229" s="15" t="s">
        <v>78</v>
      </c>
      <c r="AY229" s="258" t="s">
        <v>130</v>
      </c>
    </row>
    <row r="230" s="2" customFormat="1" ht="37.8" customHeight="1">
      <c r="A230" s="38"/>
      <c r="B230" s="39"/>
      <c r="C230" s="212" t="s">
        <v>7</v>
      </c>
      <c r="D230" s="212" t="s">
        <v>133</v>
      </c>
      <c r="E230" s="213" t="s">
        <v>253</v>
      </c>
      <c r="F230" s="214" t="s">
        <v>254</v>
      </c>
      <c r="G230" s="215" t="s">
        <v>144</v>
      </c>
      <c r="H230" s="216">
        <v>24.32</v>
      </c>
      <c r="I230" s="217"/>
      <c r="J230" s="218">
        <f>ROUND(I230*H230,2)</f>
        <v>0</v>
      </c>
      <c r="K230" s="219"/>
      <c r="L230" s="44"/>
      <c r="M230" s="220" t="s">
        <v>1</v>
      </c>
      <c r="N230" s="221" t="s">
        <v>38</v>
      </c>
      <c r="O230" s="91"/>
      <c r="P230" s="222">
        <f>O230*H230</f>
        <v>0</v>
      </c>
      <c r="Q230" s="222">
        <v>0</v>
      </c>
      <c r="R230" s="222">
        <f>Q230*H230</f>
        <v>0</v>
      </c>
      <c r="S230" s="222">
        <v>0.0040000000000000001</v>
      </c>
      <c r="T230" s="223">
        <f>S230*H230</f>
        <v>0.097280000000000005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4" t="s">
        <v>137</v>
      </c>
      <c r="AT230" s="224" t="s">
        <v>133</v>
      </c>
      <c r="AU230" s="224" t="s">
        <v>80</v>
      </c>
      <c r="AY230" s="17" t="s">
        <v>130</v>
      </c>
      <c r="BE230" s="225">
        <f>IF(N230="základní",J230,0)</f>
        <v>0</v>
      </c>
      <c r="BF230" s="225">
        <f>IF(N230="snížená",J230,0)</f>
        <v>0</v>
      </c>
      <c r="BG230" s="225">
        <f>IF(N230="zákl. přenesená",J230,0)</f>
        <v>0</v>
      </c>
      <c r="BH230" s="225">
        <f>IF(N230="sníž. přenesená",J230,0)</f>
        <v>0</v>
      </c>
      <c r="BI230" s="225">
        <f>IF(N230="nulová",J230,0)</f>
        <v>0</v>
      </c>
      <c r="BJ230" s="17" t="s">
        <v>78</v>
      </c>
      <c r="BK230" s="225">
        <f>ROUND(I230*H230,2)</f>
        <v>0</v>
      </c>
      <c r="BL230" s="17" t="s">
        <v>137</v>
      </c>
      <c r="BM230" s="224" t="s">
        <v>255</v>
      </c>
    </row>
    <row r="231" s="13" customFormat="1">
      <c r="A231" s="13"/>
      <c r="B231" s="226"/>
      <c r="C231" s="227"/>
      <c r="D231" s="228" t="s">
        <v>146</v>
      </c>
      <c r="E231" s="229" t="s">
        <v>1</v>
      </c>
      <c r="F231" s="230" t="s">
        <v>256</v>
      </c>
      <c r="G231" s="227"/>
      <c r="H231" s="229" t="s">
        <v>1</v>
      </c>
      <c r="I231" s="231"/>
      <c r="J231" s="227"/>
      <c r="K231" s="227"/>
      <c r="L231" s="232"/>
      <c r="M231" s="233"/>
      <c r="N231" s="234"/>
      <c r="O231" s="234"/>
      <c r="P231" s="234"/>
      <c r="Q231" s="234"/>
      <c r="R231" s="234"/>
      <c r="S231" s="234"/>
      <c r="T231" s="235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36" t="s">
        <v>146</v>
      </c>
      <c r="AU231" s="236" t="s">
        <v>80</v>
      </c>
      <c r="AV231" s="13" t="s">
        <v>78</v>
      </c>
      <c r="AW231" s="13" t="s">
        <v>30</v>
      </c>
      <c r="AX231" s="13" t="s">
        <v>73</v>
      </c>
      <c r="AY231" s="236" t="s">
        <v>130</v>
      </c>
    </row>
    <row r="232" s="14" customFormat="1">
      <c r="A232" s="14"/>
      <c r="B232" s="237"/>
      <c r="C232" s="238"/>
      <c r="D232" s="228" t="s">
        <v>146</v>
      </c>
      <c r="E232" s="239" t="s">
        <v>1</v>
      </c>
      <c r="F232" s="240" t="s">
        <v>177</v>
      </c>
      <c r="G232" s="238"/>
      <c r="H232" s="241">
        <v>24.32</v>
      </c>
      <c r="I232" s="242"/>
      <c r="J232" s="238"/>
      <c r="K232" s="238"/>
      <c r="L232" s="243"/>
      <c r="M232" s="244"/>
      <c r="N232" s="245"/>
      <c r="O232" s="245"/>
      <c r="P232" s="245"/>
      <c r="Q232" s="245"/>
      <c r="R232" s="245"/>
      <c r="S232" s="245"/>
      <c r="T232" s="246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47" t="s">
        <v>146</v>
      </c>
      <c r="AU232" s="247" t="s">
        <v>80</v>
      </c>
      <c r="AV232" s="14" t="s">
        <v>80</v>
      </c>
      <c r="AW232" s="14" t="s">
        <v>30</v>
      </c>
      <c r="AX232" s="14" t="s">
        <v>73</v>
      </c>
      <c r="AY232" s="247" t="s">
        <v>130</v>
      </c>
    </row>
    <row r="233" s="15" customFormat="1">
      <c r="A233" s="15"/>
      <c r="B233" s="248"/>
      <c r="C233" s="249"/>
      <c r="D233" s="228" t="s">
        <v>146</v>
      </c>
      <c r="E233" s="250" t="s">
        <v>1</v>
      </c>
      <c r="F233" s="251" t="s">
        <v>149</v>
      </c>
      <c r="G233" s="249"/>
      <c r="H233" s="252">
        <v>24.32</v>
      </c>
      <c r="I233" s="253"/>
      <c r="J233" s="249"/>
      <c r="K233" s="249"/>
      <c r="L233" s="254"/>
      <c r="M233" s="255"/>
      <c r="N233" s="256"/>
      <c r="O233" s="256"/>
      <c r="P233" s="256"/>
      <c r="Q233" s="256"/>
      <c r="R233" s="256"/>
      <c r="S233" s="256"/>
      <c r="T233" s="257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58" t="s">
        <v>146</v>
      </c>
      <c r="AU233" s="258" t="s">
        <v>80</v>
      </c>
      <c r="AV233" s="15" t="s">
        <v>137</v>
      </c>
      <c r="AW233" s="15" t="s">
        <v>30</v>
      </c>
      <c r="AX233" s="15" t="s">
        <v>78</v>
      </c>
      <c r="AY233" s="258" t="s">
        <v>130</v>
      </c>
    </row>
    <row r="234" s="2" customFormat="1" ht="37.8" customHeight="1">
      <c r="A234" s="38"/>
      <c r="B234" s="39"/>
      <c r="C234" s="212" t="s">
        <v>257</v>
      </c>
      <c r="D234" s="212" t="s">
        <v>133</v>
      </c>
      <c r="E234" s="213" t="s">
        <v>258</v>
      </c>
      <c r="F234" s="214" t="s">
        <v>259</v>
      </c>
      <c r="G234" s="215" t="s">
        <v>144</v>
      </c>
      <c r="H234" s="216">
        <v>53.320999999999998</v>
      </c>
      <c r="I234" s="217"/>
      <c r="J234" s="218">
        <f>ROUND(I234*H234,2)</f>
        <v>0</v>
      </c>
      <c r="K234" s="219"/>
      <c r="L234" s="44"/>
      <c r="M234" s="220" t="s">
        <v>1</v>
      </c>
      <c r="N234" s="221" t="s">
        <v>38</v>
      </c>
      <c r="O234" s="91"/>
      <c r="P234" s="222">
        <f>O234*H234</f>
        <v>0</v>
      </c>
      <c r="Q234" s="222">
        <v>0</v>
      </c>
      <c r="R234" s="222">
        <f>Q234*H234</f>
        <v>0</v>
      </c>
      <c r="S234" s="222">
        <v>0.01</v>
      </c>
      <c r="T234" s="223">
        <f>S234*H234</f>
        <v>0.53320999999999996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24" t="s">
        <v>137</v>
      </c>
      <c r="AT234" s="224" t="s">
        <v>133</v>
      </c>
      <c r="AU234" s="224" t="s">
        <v>80</v>
      </c>
      <c r="AY234" s="17" t="s">
        <v>130</v>
      </c>
      <c r="BE234" s="225">
        <f>IF(N234="základní",J234,0)</f>
        <v>0</v>
      </c>
      <c r="BF234" s="225">
        <f>IF(N234="snížená",J234,0)</f>
        <v>0</v>
      </c>
      <c r="BG234" s="225">
        <f>IF(N234="zákl. přenesená",J234,0)</f>
        <v>0</v>
      </c>
      <c r="BH234" s="225">
        <f>IF(N234="sníž. přenesená",J234,0)</f>
        <v>0</v>
      </c>
      <c r="BI234" s="225">
        <f>IF(N234="nulová",J234,0)</f>
        <v>0</v>
      </c>
      <c r="BJ234" s="17" t="s">
        <v>78</v>
      </c>
      <c r="BK234" s="225">
        <f>ROUND(I234*H234,2)</f>
        <v>0</v>
      </c>
      <c r="BL234" s="17" t="s">
        <v>137</v>
      </c>
      <c r="BM234" s="224" t="s">
        <v>260</v>
      </c>
    </row>
    <row r="235" s="13" customFormat="1">
      <c r="A235" s="13"/>
      <c r="B235" s="226"/>
      <c r="C235" s="227"/>
      <c r="D235" s="228" t="s">
        <v>146</v>
      </c>
      <c r="E235" s="229" t="s">
        <v>1</v>
      </c>
      <c r="F235" s="230" t="s">
        <v>208</v>
      </c>
      <c r="G235" s="227"/>
      <c r="H235" s="229" t="s">
        <v>1</v>
      </c>
      <c r="I235" s="231"/>
      <c r="J235" s="227"/>
      <c r="K235" s="227"/>
      <c r="L235" s="232"/>
      <c r="M235" s="233"/>
      <c r="N235" s="234"/>
      <c r="O235" s="234"/>
      <c r="P235" s="234"/>
      <c r="Q235" s="234"/>
      <c r="R235" s="234"/>
      <c r="S235" s="234"/>
      <c r="T235" s="235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36" t="s">
        <v>146</v>
      </c>
      <c r="AU235" s="236" t="s">
        <v>80</v>
      </c>
      <c r="AV235" s="13" t="s">
        <v>78</v>
      </c>
      <c r="AW235" s="13" t="s">
        <v>30</v>
      </c>
      <c r="AX235" s="13" t="s">
        <v>73</v>
      </c>
      <c r="AY235" s="236" t="s">
        <v>130</v>
      </c>
    </row>
    <row r="236" s="14" customFormat="1">
      <c r="A236" s="14"/>
      <c r="B236" s="237"/>
      <c r="C236" s="238"/>
      <c r="D236" s="228" t="s">
        <v>146</v>
      </c>
      <c r="E236" s="239" t="s">
        <v>1</v>
      </c>
      <c r="F236" s="240" t="s">
        <v>209</v>
      </c>
      <c r="G236" s="238"/>
      <c r="H236" s="241">
        <v>61.866</v>
      </c>
      <c r="I236" s="242"/>
      <c r="J236" s="238"/>
      <c r="K236" s="238"/>
      <c r="L236" s="243"/>
      <c r="M236" s="244"/>
      <c r="N236" s="245"/>
      <c r="O236" s="245"/>
      <c r="P236" s="245"/>
      <c r="Q236" s="245"/>
      <c r="R236" s="245"/>
      <c r="S236" s="245"/>
      <c r="T236" s="246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47" t="s">
        <v>146</v>
      </c>
      <c r="AU236" s="247" t="s">
        <v>80</v>
      </c>
      <c r="AV236" s="14" t="s">
        <v>80</v>
      </c>
      <c r="AW236" s="14" t="s">
        <v>30</v>
      </c>
      <c r="AX236" s="14" t="s">
        <v>73</v>
      </c>
      <c r="AY236" s="247" t="s">
        <v>130</v>
      </c>
    </row>
    <row r="237" s="13" customFormat="1">
      <c r="A237" s="13"/>
      <c r="B237" s="226"/>
      <c r="C237" s="227"/>
      <c r="D237" s="228" t="s">
        <v>146</v>
      </c>
      <c r="E237" s="229" t="s">
        <v>1</v>
      </c>
      <c r="F237" s="230" t="s">
        <v>157</v>
      </c>
      <c r="G237" s="227"/>
      <c r="H237" s="229" t="s">
        <v>1</v>
      </c>
      <c r="I237" s="231"/>
      <c r="J237" s="227"/>
      <c r="K237" s="227"/>
      <c r="L237" s="232"/>
      <c r="M237" s="233"/>
      <c r="N237" s="234"/>
      <c r="O237" s="234"/>
      <c r="P237" s="234"/>
      <c r="Q237" s="234"/>
      <c r="R237" s="234"/>
      <c r="S237" s="234"/>
      <c r="T237" s="235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36" t="s">
        <v>146</v>
      </c>
      <c r="AU237" s="236" t="s">
        <v>80</v>
      </c>
      <c r="AV237" s="13" t="s">
        <v>78</v>
      </c>
      <c r="AW237" s="13" t="s">
        <v>30</v>
      </c>
      <c r="AX237" s="13" t="s">
        <v>73</v>
      </c>
      <c r="AY237" s="236" t="s">
        <v>130</v>
      </c>
    </row>
    <row r="238" s="14" customFormat="1">
      <c r="A238" s="14"/>
      <c r="B238" s="237"/>
      <c r="C238" s="238"/>
      <c r="D238" s="228" t="s">
        <v>146</v>
      </c>
      <c r="E238" s="239" t="s">
        <v>1</v>
      </c>
      <c r="F238" s="240" t="s">
        <v>210</v>
      </c>
      <c r="G238" s="238"/>
      <c r="H238" s="241">
        <v>-6.1150000000000002</v>
      </c>
      <c r="I238" s="242"/>
      <c r="J238" s="238"/>
      <c r="K238" s="238"/>
      <c r="L238" s="243"/>
      <c r="M238" s="244"/>
      <c r="N238" s="245"/>
      <c r="O238" s="245"/>
      <c r="P238" s="245"/>
      <c r="Q238" s="245"/>
      <c r="R238" s="245"/>
      <c r="S238" s="245"/>
      <c r="T238" s="246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47" t="s">
        <v>146</v>
      </c>
      <c r="AU238" s="247" t="s">
        <v>80</v>
      </c>
      <c r="AV238" s="14" t="s">
        <v>80</v>
      </c>
      <c r="AW238" s="14" t="s">
        <v>30</v>
      </c>
      <c r="AX238" s="14" t="s">
        <v>73</v>
      </c>
      <c r="AY238" s="247" t="s">
        <v>130</v>
      </c>
    </row>
    <row r="239" s="14" customFormat="1">
      <c r="A239" s="14"/>
      <c r="B239" s="237"/>
      <c r="C239" s="238"/>
      <c r="D239" s="228" t="s">
        <v>146</v>
      </c>
      <c r="E239" s="239" t="s">
        <v>1</v>
      </c>
      <c r="F239" s="240" t="s">
        <v>211</v>
      </c>
      <c r="G239" s="238"/>
      <c r="H239" s="241">
        <v>-2.4300000000000002</v>
      </c>
      <c r="I239" s="242"/>
      <c r="J239" s="238"/>
      <c r="K239" s="238"/>
      <c r="L239" s="243"/>
      <c r="M239" s="244"/>
      <c r="N239" s="245"/>
      <c r="O239" s="245"/>
      <c r="P239" s="245"/>
      <c r="Q239" s="245"/>
      <c r="R239" s="245"/>
      <c r="S239" s="245"/>
      <c r="T239" s="246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47" t="s">
        <v>146</v>
      </c>
      <c r="AU239" s="247" t="s">
        <v>80</v>
      </c>
      <c r="AV239" s="14" t="s">
        <v>80</v>
      </c>
      <c r="AW239" s="14" t="s">
        <v>30</v>
      </c>
      <c r="AX239" s="14" t="s">
        <v>73</v>
      </c>
      <c r="AY239" s="247" t="s">
        <v>130</v>
      </c>
    </row>
    <row r="240" s="15" customFormat="1">
      <c r="A240" s="15"/>
      <c r="B240" s="248"/>
      <c r="C240" s="249"/>
      <c r="D240" s="228" t="s">
        <v>146</v>
      </c>
      <c r="E240" s="250" t="s">
        <v>1</v>
      </c>
      <c r="F240" s="251" t="s">
        <v>149</v>
      </c>
      <c r="G240" s="249"/>
      <c r="H240" s="252">
        <v>53.320999999999998</v>
      </c>
      <c r="I240" s="253"/>
      <c r="J240" s="249"/>
      <c r="K240" s="249"/>
      <c r="L240" s="254"/>
      <c r="M240" s="255"/>
      <c r="N240" s="256"/>
      <c r="O240" s="256"/>
      <c r="P240" s="256"/>
      <c r="Q240" s="256"/>
      <c r="R240" s="256"/>
      <c r="S240" s="256"/>
      <c r="T240" s="257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T240" s="258" t="s">
        <v>146</v>
      </c>
      <c r="AU240" s="258" t="s">
        <v>80</v>
      </c>
      <c r="AV240" s="15" t="s">
        <v>137</v>
      </c>
      <c r="AW240" s="15" t="s">
        <v>30</v>
      </c>
      <c r="AX240" s="15" t="s">
        <v>78</v>
      </c>
      <c r="AY240" s="258" t="s">
        <v>130</v>
      </c>
    </row>
    <row r="241" s="12" customFormat="1" ht="22.8" customHeight="1">
      <c r="A241" s="12"/>
      <c r="B241" s="196"/>
      <c r="C241" s="197"/>
      <c r="D241" s="198" t="s">
        <v>72</v>
      </c>
      <c r="E241" s="210" t="s">
        <v>261</v>
      </c>
      <c r="F241" s="210" t="s">
        <v>262</v>
      </c>
      <c r="G241" s="197"/>
      <c r="H241" s="197"/>
      <c r="I241" s="200"/>
      <c r="J241" s="211">
        <f>BK241</f>
        <v>0</v>
      </c>
      <c r="K241" s="197"/>
      <c r="L241" s="202"/>
      <c r="M241" s="203"/>
      <c r="N241" s="204"/>
      <c r="O241" s="204"/>
      <c r="P241" s="205">
        <f>SUM(P242:P247)</f>
        <v>0</v>
      </c>
      <c r="Q241" s="204"/>
      <c r="R241" s="205">
        <f>SUM(R242:R247)</f>
        <v>0</v>
      </c>
      <c r="S241" s="204"/>
      <c r="T241" s="206">
        <f>SUM(T242:T247)</f>
        <v>0</v>
      </c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R241" s="207" t="s">
        <v>78</v>
      </c>
      <c r="AT241" s="208" t="s">
        <v>72</v>
      </c>
      <c r="AU241" s="208" t="s">
        <v>78</v>
      </c>
      <c r="AY241" s="207" t="s">
        <v>130</v>
      </c>
      <c r="BK241" s="209">
        <f>SUM(BK242:BK247)</f>
        <v>0</v>
      </c>
    </row>
    <row r="242" s="2" customFormat="1" ht="24.15" customHeight="1">
      <c r="A242" s="38"/>
      <c r="B242" s="39"/>
      <c r="C242" s="212" t="s">
        <v>263</v>
      </c>
      <c r="D242" s="212" t="s">
        <v>133</v>
      </c>
      <c r="E242" s="213" t="s">
        <v>264</v>
      </c>
      <c r="F242" s="214" t="s">
        <v>265</v>
      </c>
      <c r="G242" s="215" t="s">
        <v>266</v>
      </c>
      <c r="H242" s="216">
        <v>1.3580000000000001</v>
      </c>
      <c r="I242" s="217"/>
      <c r="J242" s="218">
        <f>ROUND(I242*H242,2)</f>
        <v>0</v>
      </c>
      <c r="K242" s="219"/>
      <c r="L242" s="44"/>
      <c r="M242" s="220" t="s">
        <v>1</v>
      </c>
      <c r="N242" s="221" t="s">
        <v>38</v>
      </c>
      <c r="O242" s="91"/>
      <c r="P242" s="222">
        <f>O242*H242</f>
        <v>0</v>
      </c>
      <c r="Q242" s="222">
        <v>0</v>
      </c>
      <c r="R242" s="222">
        <f>Q242*H242</f>
        <v>0</v>
      </c>
      <c r="S242" s="222">
        <v>0</v>
      </c>
      <c r="T242" s="223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24" t="s">
        <v>137</v>
      </c>
      <c r="AT242" s="224" t="s">
        <v>133</v>
      </c>
      <c r="AU242" s="224" t="s">
        <v>80</v>
      </c>
      <c r="AY242" s="17" t="s">
        <v>130</v>
      </c>
      <c r="BE242" s="225">
        <f>IF(N242="základní",J242,0)</f>
        <v>0</v>
      </c>
      <c r="BF242" s="225">
        <f>IF(N242="snížená",J242,0)</f>
        <v>0</v>
      </c>
      <c r="BG242" s="225">
        <f>IF(N242="zákl. přenesená",J242,0)</f>
        <v>0</v>
      </c>
      <c r="BH242" s="225">
        <f>IF(N242="sníž. přenesená",J242,0)</f>
        <v>0</v>
      </c>
      <c r="BI242" s="225">
        <f>IF(N242="nulová",J242,0)</f>
        <v>0</v>
      </c>
      <c r="BJ242" s="17" t="s">
        <v>78</v>
      </c>
      <c r="BK242" s="225">
        <f>ROUND(I242*H242,2)</f>
        <v>0</v>
      </c>
      <c r="BL242" s="17" t="s">
        <v>137</v>
      </c>
      <c r="BM242" s="224" t="s">
        <v>267</v>
      </c>
    </row>
    <row r="243" s="2" customFormat="1" ht="33" customHeight="1">
      <c r="A243" s="38"/>
      <c r="B243" s="39"/>
      <c r="C243" s="212" t="s">
        <v>268</v>
      </c>
      <c r="D243" s="212" t="s">
        <v>133</v>
      </c>
      <c r="E243" s="213" t="s">
        <v>269</v>
      </c>
      <c r="F243" s="214" t="s">
        <v>270</v>
      </c>
      <c r="G243" s="215" t="s">
        <v>266</v>
      </c>
      <c r="H243" s="216">
        <v>1.3580000000000001</v>
      </c>
      <c r="I243" s="217"/>
      <c r="J243" s="218">
        <f>ROUND(I243*H243,2)</f>
        <v>0</v>
      </c>
      <c r="K243" s="219"/>
      <c r="L243" s="44"/>
      <c r="M243" s="220" t="s">
        <v>1</v>
      </c>
      <c r="N243" s="221" t="s">
        <v>38</v>
      </c>
      <c r="O243" s="91"/>
      <c r="P243" s="222">
        <f>O243*H243</f>
        <v>0</v>
      </c>
      <c r="Q243" s="222">
        <v>0</v>
      </c>
      <c r="R243" s="222">
        <f>Q243*H243</f>
        <v>0</v>
      </c>
      <c r="S243" s="222">
        <v>0</v>
      </c>
      <c r="T243" s="223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24" t="s">
        <v>137</v>
      </c>
      <c r="AT243" s="224" t="s">
        <v>133</v>
      </c>
      <c r="AU243" s="224" t="s">
        <v>80</v>
      </c>
      <c r="AY243" s="17" t="s">
        <v>130</v>
      </c>
      <c r="BE243" s="225">
        <f>IF(N243="základní",J243,0)</f>
        <v>0</v>
      </c>
      <c r="BF243" s="225">
        <f>IF(N243="snížená",J243,0)</f>
        <v>0</v>
      </c>
      <c r="BG243" s="225">
        <f>IF(N243="zákl. přenesená",J243,0)</f>
        <v>0</v>
      </c>
      <c r="BH243" s="225">
        <f>IF(N243="sníž. přenesená",J243,0)</f>
        <v>0</v>
      </c>
      <c r="BI243" s="225">
        <f>IF(N243="nulová",J243,0)</f>
        <v>0</v>
      </c>
      <c r="BJ243" s="17" t="s">
        <v>78</v>
      </c>
      <c r="BK243" s="225">
        <f>ROUND(I243*H243,2)</f>
        <v>0</v>
      </c>
      <c r="BL243" s="17" t="s">
        <v>137</v>
      </c>
      <c r="BM243" s="224" t="s">
        <v>271</v>
      </c>
    </row>
    <row r="244" s="2" customFormat="1" ht="24.15" customHeight="1">
      <c r="A244" s="38"/>
      <c r="B244" s="39"/>
      <c r="C244" s="212" t="s">
        <v>272</v>
      </c>
      <c r="D244" s="212" t="s">
        <v>133</v>
      </c>
      <c r="E244" s="213" t="s">
        <v>273</v>
      </c>
      <c r="F244" s="214" t="s">
        <v>274</v>
      </c>
      <c r="G244" s="215" t="s">
        <v>266</v>
      </c>
      <c r="H244" s="216">
        <v>1.3580000000000001</v>
      </c>
      <c r="I244" s="217"/>
      <c r="J244" s="218">
        <f>ROUND(I244*H244,2)</f>
        <v>0</v>
      </c>
      <c r="K244" s="219"/>
      <c r="L244" s="44"/>
      <c r="M244" s="220" t="s">
        <v>1</v>
      </c>
      <c r="N244" s="221" t="s">
        <v>38</v>
      </c>
      <c r="O244" s="91"/>
      <c r="P244" s="222">
        <f>O244*H244</f>
        <v>0</v>
      </c>
      <c r="Q244" s="222">
        <v>0</v>
      </c>
      <c r="R244" s="222">
        <f>Q244*H244</f>
        <v>0</v>
      </c>
      <c r="S244" s="222">
        <v>0</v>
      </c>
      <c r="T244" s="223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24" t="s">
        <v>137</v>
      </c>
      <c r="AT244" s="224" t="s">
        <v>133</v>
      </c>
      <c r="AU244" s="224" t="s">
        <v>80</v>
      </c>
      <c r="AY244" s="17" t="s">
        <v>130</v>
      </c>
      <c r="BE244" s="225">
        <f>IF(N244="základní",J244,0)</f>
        <v>0</v>
      </c>
      <c r="BF244" s="225">
        <f>IF(N244="snížená",J244,0)</f>
        <v>0</v>
      </c>
      <c r="BG244" s="225">
        <f>IF(N244="zákl. přenesená",J244,0)</f>
        <v>0</v>
      </c>
      <c r="BH244" s="225">
        <f>IF(N244="sníž. přenesená",J244,0)</f>
        <v>0</v>
      </c>
      <c r="BI244" s="225">
        <f>IF(N244="nulová",J244,0)</f>
        <v>0</v>
      </c>
      <c r="BJ244" s="17" t="s">
        <v>78</v>
      </c>
      <c r="BK244" s="225">
        <f>ROUND(I244*H244,2)</f>
        <v>0</v>
      </c>
      <c r="BL244" s="17" t="s">
        <v>137</v>
      </c>
      <c r="BM244" s="224" t="s">
        <v>275</v>
      </c>
    </row>
    <row r="245" s="2" customFormat="1" ht="24.15" customHeight="1">
      <c r="A245" s="38"/>
      <c r="B245" s="39"/>
      <c r="C245" s="212" t="s">
        <v>276</v>
      </c>
      <c r="D245" s="212" t="s">
        <v>133</v>
      </c>
      <c r="E245" s="213" t="s">
        <v>277</v>
      </c>
      <c r="F245" s="214" t="s">
        <v>278</v>
      </c>
      <c r="G245" s="215" t="s">
        <v>266</v>
      </c>
      <c r="H245" s="216">
        <v>20.370000000000001</v>
      </c>
      <c r="I245" s="217"/>
      <c r="J245" s="218">
        <f>ROUND(I245*H245,2)</f>
        <v>0</v>
      </c>
      <c r="K245" s="219"/>
      <c r="L245" s="44"/>
      <c r="M245" s="220" t="s">
        <v>1</v>
      </c>
      <c r="N245" s="221" t="s">
        <v>38</v>
      </c>
      <c r="O245" s="91"/>
      <c r="P245" s="222">
        <f>O245*H245</f>
        <v>0</v>
      </c>
      <c r="Q245" s="222">
        <v>0</v>
      </c>
      <c r="R245" s="222">
        <f>Q245*H245</f>
        <v>0</v>
      </c>
      <c r="S245" s="222">
        <v>0</v>
      </c>
      <c r="T245" s="223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24" t="s">
        <v>137</v>
      </c>
      <c r="AT245" s="224" t="s">
        <v>133</v>
      </c>
      <c r="AU245" s="224" t="s">
        <v>80</v>
      </c>
      <c r="AY245" s="17" t="s">
        <v>130</v>
      </c>
      <c r="BE245" s="225">
        <f>IF(N245="základní",J245,0)</f>
        <v>0</v>
      </c>
      <c r="BF245" s="225">
        <f>IF(N245="snížená",J245,0)</f>
        <v>0</v>
      </c>
      <c r="BG245" s="225">
        <f>IF(N245="zákl. přenesená",J245,0)</f>
        <v>0</v>
      </c>
      <c r="BH245" s="225">
        <f>IF(N245="sníž. přenesená",J245,0)</f>
        <v>0</v>
      </c>
      <c r="BI245" s="225">
        <f>IF(N245="nulová",J245,0)</f>
        <v>0</v>
      </c>
      <c r="BJ245" s="17" t="s">
        <v>78</v>
      </c>
      <c r="BK245" s="225">
        <f>ROUND(I245*H245,2)</f>
        <v>0</v>
      </c>
      <c r="BL245" s="17" t="s">
        <v>137</v>
      </c>
      <c r="BM245" s="224" t="s">
        <v>279</v>
      </c>
    </row>
    <row r="246" s="14" customFormat="1">
      <c r="A246" s="14"/>
      <c r="B246" s="237"/>
      <c r="C246" s="238"/>
      <c r="D246" s="228" t="s">
        <v>146</v>
      </c>
      <c r="E246" s="238"/>
      <c r="F246" s="240" t="s">
        <v>280</v>
      </c>
      <c r="G246" s="238"/>
      <c r="H246" s="241">
        <v>20.370000000000001</v>
      </c>
      <c r="I246" s="242"/>
      <c r="J246" s="238"/>
      <c r="K246" s="238"/>
      <c r="L246" s="243"/>
      <c r="M246" s="244"/>
      <c r="N246" s="245"/>
      <c r="O246" s="245"/>
      <c r="P246" s="245"/>
      <c r="Q246" s="245"/>
      <c r="R246" s="245"/>
      <c r="S246" s="245"/>
      <c r="T246" s="246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47" t="s">
        <v>146</v>
      </c>
      <c r="AU246" s="247" t="s">
        <v>80</v>
      </c>
      <c r="AV246" s="14" t="s">
        <v>80</v>
      </c>
      <c r="AW246" s="14" t="s">
        <v>4</v>
      </c>
      <c r="AX246" s="14" t="s">
        <v>78</v>
      </c>
      <c r="AY246" s="247" t="s">
        <v>130</v>
      </c>
    </row>
    <row r="247" s="2" customFormat="1" ht="33" customHeight="1">
      <c r="A247" s="38"/>
      <c r="B247" s="39"/>
      <c r="C247" s="212" t="s">
        <v>281</v>
      </c>
      <c r="D247" s="212" t="s">
        <v>133</v>
      </c>
      <c r="E247" s="213" t="s">
        <v>282</v>
      </c>
      <c r="F247" s="214" t="s">
        <v>283</v>
      </c>
      <c r="G247" s="215" t="s">
        <v>266</v>
      </c>
      <c r="H247" s="216">
        <v>1.3580000000000001</v>
      </c>
      <c r="I247" s="217"/>
      <c r="J247" s="218">
        <f>ROUND(I247*H247,2)</f>
        <v>0</v>
      </c>
      <c r="K247" s="219"/>
      <c r="L247" s="44"/>
      <c r="M247" s="220" t="s">
        <v>1</v>
      </c>
      <c r="N247" s="221" t="s">
        <v>38</v>
      </c>
      <c r="O247" s="91"/>
      <c r="P247" s="222">
        <f>O247*H247</f>
        <v>0</v>
      </c>
      <c r="Q247" s="222">
        <v>0</v>
      </c>
      <c r="R247" s="222">
        <f>Q247*H247</f>
        <v>0</v>
      </c>
      <c r="S247" s="222">
        <v>0</v>
      </c>
      <c r="T247" s="223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24" t="s">
        <v>137</v>
      </c>
      <c r="AT247" s="224" t="s">
        <v>133</v>
      </c>
      <c r="AU247" s="224" t="s">
        <v>80</v>
      </c>
      <c r="AY247" s="17" t="s">
        <v>130</v>
      </c>
      <c r="BE247" s="225">
        <f>IF(N247="základní",J247,0)</f>
        <v>0</v>
      </c>
      <c r="BF247" s="225">
        <f>IF(N247="snížená",J247,0)</f>
        <v>0</v>
      </c>
      <c r="BG247" s="225">
        <f>IF(N247="zákl. přenesená",J247,0)</f>
        <v>0</v>
      </c>
      <c r="BH247" s="225">
        <f>IF(N247="sníž. přenesená",J247,0)</f>
        <v>0</v>
      </c>
      <c r="BI247" s="225">
        <f>IF(N247="nulová",J247,0)</f>
        <v>0</v>
      </c>
      <c r="BJ247" s="17" t="s">
        <v>78</v>
      </c>
      <c r="BK247" s="225">
        <f>ROUND(I247*H247,2)</f>
        <v>0</v>
      </c>
      <c r="BL247" s="17" t="s">
        <v>137</v>
      </c>
      <c r="BM247" s="224" t="s">
        <v>284</v>
      </c>
    </row>
    <row r="248" s="12" customFormat="1" ht="22.8" customHeight="1">
      <c r="A248" s="12"/>
      <c r="B248" s="196"/>
      <c r="C248" s="197"/>
      <c r="D248" s="198" t="s">
        <v>72</v>
      </c>
      <c r="E248" s="210" t="s">
        <v>285</v>
      </c>
      <c r="F248" s="210" t="s">
        <v>286</v>
      </c>
      <c r="G248" s="197"/>
      <c r="H248" s="197"/>
      <c r="I248" s="200"/>
      <c r="J248" s="211">
        <f>BK248</f>
        <v>0</v>
      </c>
      <c r="K248" s="197"/>
      <c r="L248" s="202"/>
      <c r="M248" s="203"/>
      <c r="N248" s="204"/>
      <c r="O248" s="204"/>
      <c r="P248" s="205">
        <f>P249</f>
        <v>0</v>
      </c>
      <c r="Q248" s="204"/>
      <c r="R248" s="205">
        <f>R249</f>
        <v>0</v>
      </c>
      <c r="S248" s="204"/>
      <c r="T248" s="206">
        <f>T249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207" t="s">
        <v>78</v>
      </c>
      <c r="AT248" s="208" t="s">
        <v>72</v>
      </c>
      <c r="AU248" s="208" t="s">
        <v>78</v>
      </c>
      <c r="AY248" s="207" t="s">
        <v>130</v>
      </c>
      <c r="BK248" s="209">
        <f>BK249</f>
        <v>0</v>
      </c>
    </row>
    <row r="249" s="2" customFormat="1" ht="21.75" customHeight="1">
      <c r="A249" s="38"/>
      <c r="B249" s="39"/>
      <c r="C249" s="212" t="s">
        <v>287</v>
      </c>
      <c r="D249" s="212" t="s">
        <v>133</v>
      </c>
      <c r="E249" s="213" t="s">
        <v>288</v>
      </c>
      <c r="F249" s="214" t="s">
        <v>289</v>
      </c>
      <c r="G249" s="215" t="s">
        <v>266</v>
      </c>
      <c r="H249" s="216">
        <v>3.8639999999999999</v>
      </c>
      <c r="I249" s="217"/>
      <c r="J249" s="218">
        <f>ROUND(I249*H249,2)</f>
        <v>0</v>
      </c>
      <c r="K249" s="219"/>
      <c r="L249" s="44"/>
      <c r="M249" s="220" t="s">
        <v>1</v>
      </c>
      <c r="N249" s="221" t="s">
        <v>38</v>
      </c>
      <c r="O249" s="91"/>
      <c r="P249" s="222">
        <f>O249*H249</f>
        <v>0</v>
      </c>
      <c r="Q249" s="222">
        <v>0</v>
      </c>
      <c r="R249" s="222">
        <f>Q249*H249</f>
        <v>0</v>
      </c>
      <c r="S249" s="222">
        <v>0</v>
      </c>
      <c r="T249" s="223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24" t="s">
        <v>137</v>
      </c>
      <c r="AT249" s="224" t="s">
        <v>133</v>
      </c>
      <c r="AU249" s="224" t="s">
        <v>80</v>
      </c>
      <c r="AY249" s="17" t="s">
        <v>130</v>
      </c>
      <c r="BE249" s="225">
        <f>IF(N249="základní",J249,0)</f>
        <v>0</v>
      </c>
      <c r="BF249" s="225">
        <f>IF(N249="snížená",J249,0)</f>
        <v>0</v>
      </c>
      <c r="BG249" s="225">
        <f>IF(N249="zákl. přenesená",J249,0)</f>
        <v>0</v>
      </c>
      <c r="BH249" s="225">
        <f>IF(N249="sníž. přenesená",J249,0)</f>
        <v>0</v>
      </c>
      <c r="BI249" s="225">
        <f>IF(N249="nulová",J249,0)</f>
        <v>0</v>
      </c>
      <c r="BJ249" s="17" t="s">
        <v>78</v>
      </c>
      <c r="BK249" s="225">
        <f>ROUND(I249*H249,2)</f>
        <v>0</v>
      </c>
      <c r="BL249" s="17" t="s">
        <v>137</v>
      </c>
      <c r="BM249" s="224" t="s">
        <v>290</v>
      </c>
    </row>
    <row r="250" s="12" customFormat="1" ht="25.92" customHeight="1">
      <c r="A250" s="12"/>
      <c r="B250" s="196"/>
      <c r="C250" s="197"/>
      <c r="D250" s="198" t="s">
        <v>72</v>
      </c>
      <c r="E250" s="199" t="s">
        <v>291</v>
      </c>
      <c r="F250" s="199" t="s">
        <v>292</v>
      </c>
      <c r="G250" s="197"/>
      <c r="H250" s="197"/>
      <c r="I250" s="200"/>
      <c r="J250" s="201">
        <f>BK250</f>
        <v>0</v>
      </c>
      <c r="K250" s="197"/>
      <c r="L250" s="202"/>
      <c r="M250" s="203"/>
      <c r="N250" s="204"/>
      <c r="O250" s="204"/>
      <c r="P250" s="205">
        <f>P251+P260+P275+P293+P298+P350+P353+P370+P395+P422+P443+P450</f>
        <v>0</v>
      </c>
      <c r="Q250" s="204"/>
      <c r="R250" s="205">
        <f>R251+R260+R275+R293+R298+R350+R353+R370+R395+R422+R443+R450</f>
        <v>1.0456659399999999</v>
      </c>
      <c r="S250" s="204"/>
      <c r="T250" s="206">
        <f>T251+T260+T275+T293+T298+T350+T353+T370+T395+T422+T443+T450</f>
        <v>0.50656000000000001</v>
      </c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R250" s="207" t="s">
        <v>80</v>
      </c>
      <c r="AT250" s="208" t="s">
        <v>72</v>
      </c>
      <c r="AU250" s="208" t="s">
        <v>73</v>
      </c>
      <c r="AY250" s="207" t="s">
        <v>130</v>
      </c>
      <c r="BK250" s="209">
        <f>BK251+BK260+BK275+BK293+BK298+BK350+BK353+BK370+BK395+BK422+BK443+BK450</f>
        <v>0</v>
      </c>
    </row>
    <row r="251" s="12" customFormat="1" ht="22.8" customHeight="1">
      <c r="A251" s="12"/>
      <c r="B251" s="196"/>
      <c r="C251" s="197"/>
      <c r="D251" s="198" t="s">
        <v>72</v>
      </c>
      <c r="E251" s="210" t="s">
        <v>293</v>
      </c>
      <c r="F251" s="210" t="s">
        <v>294</v>
      </c>
      <c r="G251" s="197"/>
      <c r="H251" s="197"/>
      <c r="I251" s="200"/>
      <c r="J251" s="211">
        <f>BK251</f>
        <v>0</v>
      </c>
      <c r="K251" s="197"/>
      <c r="L251" s="202"/>
      <c r="M251" s="203"/>
      <c r="N251" s="204"/>
      <c r="O251" s="204"/>
      <c r="P251" s="205">
        <f>SUM(P252:P259)</f>
        <v>0</v>
      </c>
      <c r="Q251" s="204"/>
      <c r="R251" s="205">
        <f>SUM(R252:R259)</f>
        <v>0.033103399999999998</v>
      </c>
      <c r="S251" s="204"/>
      <c r="T251" s="206">
        <f>SUM(T252:T259)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207" t="s">
        <v>80</v>
      </c>
      <c r="AT251" s="208" t="s">
        <v>72</v>
      </c>
      <c r="AU251" s="208" t="s">
        <v>78</v>
      </c>
      <c r="AY251" s="207" t="s">
        <v>130</v>
      </c>
      <c r="BK251" s="209">
        <f>SUM(BK252:BK259)</f>
        <v>0</v>
      </c>
    </row>
    <row r="252" s="2" customFormat="1" ht="33" customHeight="1">
      <c r="A252" s="38"/>
      <c r="B252" s="39"/>
      <c r="C252" s="212" t="s">
        <v>295</v>
      </c>
      <c r="D252" s="212" t="s">
        <v>133</v>
      </c>
      <c r="E252" s="213" t="s">
        <v>296</v>
      </c>
      <c r="F252" s="214" t="s">
        <v>297</v>
      </c>
      <c r="G252" s="215" t="s">
        <v>144</v>
      </c>
      <c r="H252" s="216">
        <v>2.3399999999999999</v>
      </c>
      <c r="I252" s="217"/>
      <c r="J252" s="218">
        <f>ROUND(I252*H252,2)</f>
        <v>0</v>
      </c>
      <c r="K252" s="219"/>
      <c r="L252" s="44"/>
      <c r="M252" s="220" t="s">
        <v>1</v>
      </c>
      <c r="N252" s="221" t="s">
        <v>38</v>
      </c>
      <c r="O252" s="91"/>
      <c r="P252" s="222">
        <f>O252*H252</f>
        <v>0</v>
      </c>
      <c r="Q252" s="222">
        <v>0.0045100000000000001</v>
      </c>
      <c r="R252" s="222">
        <f>Q252*H252</f>
        <v>0.010553399999999999</v>
      </c>
      <c r="S252" s="222">
        <v>0</v>
      </c>
      <c r="T252" s="223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4" t="s">
        <v>228</v>
      </c>
      <c r="AT252" s="224" t="s">
        <v>133</v>
      </c>
      <c r="AU252" s="224" t="s">
        <v>80</v>
      </c>
      <c r="AY252" s="17" t="s">
        <v>130</v>
      </c>
      <c r="BE252" s="225">
        <f>IF(N252="základní",J252,0)</f>
        <v>0</v>
      </c>
      <c r="BF252" s="225">
        <f>IF(N252="snížená",J252,0)</f>
        <v>0</v>
      </c>
      <c r="BG252" s="225">
        <f>IF(N252="zákl. přenesená",J252,0)</f>
        <v>0</v>
      </c>
      <c r="BH252" s="225">
        <f>IF(N252="sníž. přenesená",J252,0)</f>
        <v>0</v>
      </c>
      <c r="BI252" s="225">
        <f>IF(N252="nulová",J252,0)</f>
        <v>0</v>
      </c>
      <c r="BJ252" s="17" t="s">
        <v>78</v>
      </c>
      <c r="BK252" s="225">
        <f>ROUND(I252*H252,2)</f>
        <v>0</v>
      </c>
      <c r="BL252" s="17" t="s">
        <v>228</v>
      </c>
      <c r="BM252" s="224" t="s">
        <v>298</v>
      </c>
    </row>
    <row r="253" s="14" customFormat="1">
      <c r="A253" s="14"/>
      <c r="B253" s="237"/>
      <c r="C253" s="238"/>
      <c r="D253" s="228" t="s">
        <v>146</v>
      </c>
      <c r="E253" s="239" t="s">
        <v>1</v>
      </c>
      <c r="F253" s="240" t="s">
        <v>299</v>
      </c>
      <c r="G253" s="238"/>
      <c r="H253" s="241">
        <v>2.3399999999999999</v>
      </c>
      <c r="I253" s="242"/>
      <c r="J253" s="238"/>
      <c r="K253" s="238"/>
      <c r="L253" s="243"/>
      <c r="M253" s="244"/>
      <c r="N253" s="245"/>
      <c r="O253" s="245"/>
      <c r="P253" s="245"/>
      <c r="Q253" s="245"/>
      <c r="R253" s="245"/>
      <c r="S253" s="245"/>
      <c r="T253" s="246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47" t="s">
        <v>146</v>
      </c>
      <c r="AU253" s="247" t="s">
        <v>80</v>
      </c>
      <c r="AV253" s="14" t="s">
        <v>80</v>
      </c>
      <c r="AW253" s="14" t="s">
        <v>30</v>
      </c>
      <c r="AX253" s="14" t="s">
        <v>73</v>
      </c>
      <c r="AY253" s="247" t="s">
        <v>130</v>
      </c>
    </row>
    <row r="254" s="15" customFormat="1">
      <c r="A254" s="15"/>
      <c r="B254" s="248"/>
      <c r="C254" s="249"/>
      <c r="D254" s="228" t="s">
        <v>146</v>
      </c>
      <c r="E254" s="250" t="s">
        <v>1</v>
      </c>
      <c r="F254" s="251" t="s">
        <v>149</v>
      </c>
      <c r="G254" s="249"/>
      <c r="H254" s="252">
        <v>2.3399999999999999</v>
      </c>
      <c r="I254" s="253"/>
      <c r="J254" s="249"/>
      <c r="K254" s="249"/>
      <c r="L254" s="254"/>
      <c r="M254" s="255"/>
      <c r="N254" s="256"/>
      <c r="O254" s="256"/>
      <c r="P254" s="256"/>
      <c r="Q254" s="256"/>
      <c r="R254" s="256"/>
      <c r="S254" s="256"/>
      <c r="T254" s="257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T254" s="258" t="s">
        <v>146</v>
      </c>
      <c r="AU254" s="258" t="s">
        <v>80</v>
      </c>
      <c r="AV254" s="15" t="s">
        <v>137</v>
      </c>
      <c r="AW254" s="15" t="s">
        <v>30</v>
      </c>
      <c r="AX254" s="15" t="s">
        <v>78</v>
      </c>
      <c r="AY254" s="258" t="s">
        <v>130</v>
      </c>
    </row>
    <row r="255" s="2" customFormat="1" ht="24.15" customHeight="1">
      <c r="A255" s="38"/>
      <c r="B255" s="39"/>
      <c r="C255" s="212" t="s">
        <v>300</v>
      </c>
      <c r="D255" s="212" t="s">
        <v>133</v>
      </c>
      <c r="E255" s="213" t="s">
        <v>301</v>
      </c>
      <c r="F255" s="214" t="s">
        <v>302</v>
      </c>
      <c r="G255" s="215" t="s">
        <v>144</v>
      </c>
      <c r="H255" s="216">
        <v>5</v>
      </c>
      <c r="I255" s="217"/>
      <c r="J255" s="218">
        <f>ROUND(I255*H255,2)</f>
        <v>0</v>
      </c>
      <c r="K255" s="219"/>
      <c r="L255" s="44"/>
      <c r="M255" s="220" t="s">
        <v>1</v>
      </c>
      <c r="N255" s="221" t="s">
        <v>38</v>
      </c>
      <c r="O255" s="91"/>
      <c r="P255" s="222">
        <f>O255*H255</f>
        <v>0</v>
      </c>
      <c r="Q255" s="222">
        <v>0.0045100000000000001</v>
      </c>
      <c r="R255" s="222">
        <f>Q255*H255</f>
        <v>0.022550000000000001</v>
      </c>
      <c r="S255" s="222">
        <v>0</v>
      </c>
      <c r="T255" s="223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24" t="s">
        <v>228</v>
      </c>
      <c r="AT255" s="224" t="s">
        <v>133</v>
      </c>
      <c r="AU255" s="224" t="s">
        <v>80</v>
      </c>
      <c r="AY255" s="17" t="s">
        <v>130</v>
      </c>
      <c r="BE255" s="225">
        <f>IF(N255="základní",J255,0)</f>
        <v>0</v>
      </c>
      <c r="BF255" s="225">
        <f>IF(N255="snížená",J255,0)</f>
        <v>0</v>
      </c>
      <c r="BG255" s="225">
        <f>IF(N255="zákl. přenesená",J255,0)</f>
        <v>0</v>
      </c>
      <c r="BH255" s="225">
        <f>IF(N255="sníž. přenesená",J255,0)</f>
        <v>0</v>
      </c>
      <c r="BI255" s="225">
        <f>IF(N255="nulová",J255,0)</f>
        <v>0</v>
      </c>
      <c r="BJ255" s="17" t="s">
        <v>78</v>
      </c>
      <c r="BK255" s="225">
        <f>ROUND(I255*H255,2)</f>
        <v>0</v>
      </c>
      <c r="BL255" s="17" t="s">
        <v>228</v>
      </c>
      <c r="BM255" s="224" t="s">
        <v>303</v>
      </c>
    </row>
    <row r="256" s="13" customFormat="1">
      <c r="A256" s="13"/>
      <c r="B256" s="226"/>
      <c r="C256" s="227"/>
      <c r="D256" s="228" t="s">
        <v>146</v>
      </c>
      <c r="E256" s="229" t="s">
        <v>1</v>
      </c>
      <c r="F256" s="230" t="s">
        <v>304</v>
      </c>
      <c r="G256" s="227"/>
      <c r="H256" s="229" t="s">
        <v>1</v>
      </c>
      <c r="I256" s="231"/>
      <c r="J256" s="227"/>
      <c r="K256" s="227"/>
      <c r="L256" s="232"/>
      <c r="M256" s="233"/>
      <c r="N256" s="234"/>
      <c r="O256" s="234"/>
      <c r="P256" s="234"/>
      <c r="Q256" s="234"/>
      <c r="R256" s="234"/>
      <c r="S256" s="234"/>
      <c r="T256" s="235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36" t="s">
        <v>146</v>
      </c>
      <c r="AU256" s="236" t="s">
        <v>80</v>
      </c>
      <c r="AV256" s="13" t="s">
        <v>78</v>
      </c>
      <c r="AW256" s="13" t="s">
        <v>30</v>
      </c>
      <c r="AX256" s="13" t="s">
        <v>73</v>
      </c>
      <c r="AY256" s="236" t="s">
        <v>130</v>
      </c>
    </row>
    <row r="257" s="14" customFormat="1">
      <c r="A257" s="14"/>
      <c r="B257" s="237"/>
      <c r="C257" s="238"/>
      <c r="D257" s="228" t="s">
        <v>146</v>
      </c>
      <c r="E257" s="239" t="s">
        <v>1</v>
      </c>
      <c r="F257" s="240" t="s">
        <v>305</v>
      </c>
      <c r="G257" s="238"/>
      <c r="H257" s="241">
        <v>5</v>
      </c>
      <c r="I257" s="242"/>
      <c r="J257" s="238"/>
      <c r="K257" s="238"/>
      <c r="L257" s="243"/>
      <c r="M257" s="244"/>
      <c r="N257" s="245"/>
      <c r="O257" s="245"/>
      <c r="P257" s="245"/>
      <c r="Q257" s="245"/>
      <c r="R257" s="245"/>
      <c r="S257" s="245"/>
      <c r="T257" s="246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47" t="s">
        <v>146</v>
      </c>
      <c r="AU257" s="247" t="s">
        <v>80</v>
      </c>
      <c r="AV257" s="14" t="s">
        <v>80</v>
      </c>
      <c r="AW257" s="14" t="s">
        <v>30</v>
      </c>
      <c r="AX257" s="14" t="s">
        <v>73</v>
      </c>
      <c r="AY257" s="247" t="s">
        <v>130</v>
      </c>
    </row>
    <row r="258" s="15" customFormat="1">
      <c r="A258" s="15"/>
      <c r="B258" s="248"/>
      <c r="C258" s="249"/>
      <c r="D258" s="228" t="s">
        <v>146</v>
      </c>
      <c r="E258" s="250" t="s">
        <v>1</v>
      </c>
      <c r="F258" s="251" t="s">
        <v>149</v>
      </c>
      <c r="G258" s="249"/>
      <c r="H258" s="252">
        <v>5</v>
      </c>
      <c r="I258" s="253"/>
      <c r="J258" s="249"/>
      <c r="K258" s="249"/>
      <c r="L258" s="254"/>
      <c r="M258" s="255"/>
      <c r="N258" s="256"/>
      <c r="O258" s="256"/>
      <c r="P258" s="256"/>
      <c r="Q258" s="256"/>
      <c r="R258" s="256"/>
      <c r="S258" s="256"/>
      <c r="T258" s="257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T258" s="258" t="s">
        <v>146</v>
      </c>
      <c r="AU258" s="258" t="s">
        <v>80</v>
      </c>
      <c r="AV258" s="15" t="s">
        <v>137</v>
      </c>
      <c r="AW258" s="15" t="s">
        <v>30</v>
      </c>
      <c r="AX258" s="15" t="s">
        <v>78</v>
      </c>
      <c r="AY258" s="258" t="s">
        <v>130</v>
      </c>
    </row>
    <row r="259" s="2" customFormat="1" ht="24.15" customHeight="1">
      <c r="A259" s="38"/>
      <c r="B259" s="39"/>
      <c r="C259" s="212" t="s">
        <v>306</v>
      </c>
      <c r="D259" s="212" t="s">
        <v>133</v>
      </c>
      <c r="E259" s="213" t="s">
        <v>307</v>
      </c>
      <c r="F259" s="214" t="s">
        <v>308</v>
      </c>
      <c r="G259" s="215" t="s">
        <v>309</v>
      </c>
      <c r="H259" s="270"/>
      <c r="I259" s="217"/>
      <c r="J259" s="218">
        <f>ROUND(I259*H259,2)</f>
        <v>0</v>
      </c>
      <c r="K259" s="219"/>
      <c r="L259" s="44"/>
      <c r="M259" s="220" t="s">
        <v>1</v>
      </c>
      <c r="N259" s="221" t="s">
        <v>38</v>
      </c>
      <c r="O259" s="91"/>
      <c r="P259" s="222">
        <f>O259*H259</f>
        <v>0</v>
      </c>
      <c r="Q259" s="222">
        <v>0</v>
      </c>
      <c r="R259" s="222">
        <f>Q259*H259</f>
        <v>0</v>
      </c>
      <c r="S259" s="222">
        <v>0</v>
      </c>
      <c r="T259" s="223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24" t="s">
        <v>228</v>
      </c>
      <c r="AT259" s="224" t="s">
        <v>133</v>
      </c>
      <c r="AU259" s="224" t="s">
        <v>80</v>
      </c>
      <c r="AY259" s="17" t="s">
        <v>130</v>
      </c>
      <c r="BE259" s="225">
        <f>IF(N259="základní",J259,0)</f>
        <v>0</v>
      </c>
      <c r="BF259" s="225">
        <f>IF(N259="snížená",J259,0)</f>
        <v>0</v>
      </c>
      <c r="BG259" s="225">
        <f>IF(N259="zákl. přenesená",J259,0)</f>
        <v>0</v>
      </c>
      <c r="BH259" s="225">
        <f>IF(N259="sníž. přenesená",J259,0)</f>
        <v>0</v>
      </c>
      <c r="BI259" s="225">
        <f>IF(N259="nulová",J259,0)</f>
        <v>0</v>
      </c>
      <c r="BJ259" s="17" t="s">
        <v>78</v>
      </c>
      <c r="BK259" s="225">
        <f>ROUND(I259*H259,2)</f>
        <v>0</v>
      </c>
      <c r="BL259" s="17" t="s">
        <v>228</v>
      </c>
      <c r="BM259" s="224" t="s">
        <v>310</v>
      </c>
    </row>
    <row r="260" s="12" customFormat="1" ht="22.8" customHeight="1">
      <c r="A260" s="12"/>
      <c r="B260" s="196"/>
      <c r="C260" s="197"/>
      <c r="D260" s="198" t="s">
        <v>72</v>
      </c>
      <c r="E260" s="210" t="s">
        <v>311</v>
      </c>
      <c r="F260" s="210" t="s">
        <v>312</v>
      </c>
      <c r="G260" s="197"/>
      <c r="H260" s="197"/>
      <c r="I260" s="200"/>
      <c r="J260" s="211">
        <f>BK260</f>
        <v>0</v>
      </c>
      <c r="K260" s="197"/>
      <c r="L260" s="202"/>
      <c r="M260" s="203"/>
      <c r="N260" s="204"/>
      <c r="O260" s="204"/>
      <c r="P260" s="205">
        <f>SUM(P261:P274)</f>
        <v>0</v>
      </c>
      <c r="Q260" s="204"/>
      <c r="R260" s="205">
        <f>SUM(R261:R274)</f>
        <v>0.005385</v>
      </c>
      <c r="S260" s="204"/>
      <c r="T260" s="206">
        <f>SUM(T261:T274)</f>
        <v>0.0020999999999999999</v>
      </c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R260" s="207" t="s">
        <v>80</v>
      </c>
      <c r="AT260" s="208" t="s">
        <v>72</v>
      </c>
      <c r="AU260" s="208" t="s">
        <v>78</v>
      </c>
      <c r="AY260" s="207" t="s">
        <v>130</v>
      </c>
      <c r="BK260" s="209">
        <f>SUM(BK261:BK274)</f>
        <v>0</v>
      </c>
    </row>
    <row r="261" s="2" customFormat="1" ht="16.5" customHeight="1">
      <c r="A261" s="38"/>
      <c r="B261" s="39"/>
      <c r="C261" s="212" t="s">
        <v>313</v>
      </c>
      <c r="D261" s="212" t="s">
        <v>133</v>
      </c>
      <c r="E261" s="213" t="s">
        <v>314</v>
      </c>
      <c r="F261" s="214" t="s">
        <v>315</v>
      </c>
      <c r="G261" s="215" t="s">
        <v>163</v>
      </c>
      <c r="H261" s="216">
        <v>1</v>
      </c>
      <c r="I261" s="217"/>
      <c r="J261" s="218">
        <f>ROUND(I261*H261,2)</f>
        <v>0</v>
      </c>
      <c r="K261" s="219"/>
      <c r="L261" s="44"/>
      <c r="M261" s="220" t="s">
        <v>1</v>
      </c>
      <c r="N261" s="221" t="s">
        <v>38</v>
      </c>
      <c r="O261" s="91"/>
      <c r="P261" s="222">
        <f>O261*H261</f>
        <v>0</v>
      </c>
      <c r="Q261" s="222">
        <v>0</v>
      </c>
      <c r="R261" s="222">
        <f>Q261*H261</f>
        <v>0</v>
      </c>
      <c r="S261" s="222">
        <v>0.0020999999999999999</v>
      </c>
      <c r="T261" s="223">
        <f>S261*H261</f>
        <v>0.0020999999999999999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24" t="s">
        <v>228</v>
      </c>
      <c r="AT261" s="224" t="s">
        <v>133</v>
      </c>
      <c r="AU261" s="224" t="s">
        <v>80</v>
      </c>
      <c r="AY261" s="17" t="s">
        <v>130</v>
      </c>
      <c r="BE261" s="225">
        <f>IF(N261="základní",J261,0)</f>
        <v>0</v>
      </c>
      <c r="BF261" s="225">
        <f>IF(N261="snížená",J261,0)</f>
        <v>0</v>
      </c>
      <c r="BG261" s="225">
        <f>IF(N261="zákl. přenesená",J261,0)</f>
        <v>0</v>
      </c>
      <c r="BH261" s="225">
        <f>IF(N261="sníž. přenesená",J261,0)</f>
        <v>0</v>
      </c>
      <c r="BI261" s="225">
        <f>IF(N261="nulová",J261,0)</f>
        <v>0</v>
      </c>
      <c r="BJ261" s="17" t="s">
        <v>78</v>
      </c>
      <c r="BK261" s="225">
        <f>ROUND(I261*H261,2)</f>
        <v>0</v>
      </c>
      <c r="BL261" s="17" t="s">
        <v>228</v>
      </c>
      <c r="BM261" s="224" t="s">
        <v>316</v>
      </c>
    </row>
    <row r="262" s="2" customFormat="1" ht="16.5" customHeight="1">
      <c r="A262" s="38"/>
      <c r="B262" s="39"/>
      <c r="C262" s="212" t="s">
        <v>317</v>
      </c>
      <c r="D262" s="212" t="s">
        <v>133</v>
      </c>
      <c r="E262" s="213" t="s">
        <v>318</v>
      </c>
      <c r="F262" s="214" t="s">
        <v>319</v>
      </c>
      <c r="G262" s="215" t="s">
        <v>136</v>
      </c>
      <c r="H262" s="216">
        <v>1</v>
      </c>
      <c r="I262" s="217"/>
      <c r="J262" s="218">
        <f>ROUND(I262*H262,2)</f>
        <v>0</v>
      </c>
      <c r="K262" s="219"/>
      <c r="L262" s="44"/>
      <c r="M262" s="220" t="s">
        <v>1</v>
      </c>
      <c r="N262" s="221" t="s">
        <v>38</v>
      </c>
      <c r="O262" s="91"/>
      <c r="P262" s="222">
        <f>O262*H262</f>
        <v>0</v>
      </c>
      <c r="Q262" s="222">
        <v>0.0017899999999999999</v>
      </c>
      <c r="R262" s="222">
        <f>Q262*H262</f>
        <v>0.0017899999999999999</v>
      </c>
      <c r="S262" s="222">
        <v>0</v>
      </c>
      <c r="T262" s="223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24" t="s">
        <v>228</v>
      </c>
      <c r="AT262" s="224" t="s">
        <v>133</v>
      </c>
      <c r="AU262" s="224" t="s">
        <v>80</v>
      </c>
      <c r="AY262" s="17" t="s">
        <v>130</v>
      </c>
      <c r="BE262" s="225">
        <f>IF(N262="základní",J262,0)</f>
        <v>0</v>
      </c>
      <c r="BF262" s="225">
        <f>IF(N262="snížená",J262,0)</f>
        <v>0</v>
      </c>
      <c r="BG262" s="225">
        <f>IF(N262="zákl. přenesená",J262,0)</f>
        <v>0</v>
      </c>
      <c r="BH262" s="225">
        <f>IF(N262="sníž. přenesená",J262,0)</f>
        <v>0</v>
      </c>
      <c r="BI262" s="225">
        <f>IF(N262="nulová",J262,0)</f>
        <v>0</v>
      </c>
      <c r="BJ262" s="17" t="s">
        <v>78</v>
      </c>
      <c r="BK262" s="225">
        <f>ROUND(I262*H262,2)</f>
        <v>0</v>
      </c>
      <c r="BL262" s="17" t="s">
        <v>228</v>
      </c>
      <c r="BM262" s="224" t="s">
        <v>320</v>
      </c>
    </row>
    <row r="263" s="2" customFormat="1" ht="16.5" customHeight="1">
      <c r="A263" s="38"/>
      <c r="B263" s="39"/>
      <c r="C263" s="212" t="s">
        <v>321</v>
      </c>
      <c r="D263" s="212" t="s">
        <v>133</v>
      </c>
      <c r="E263" s="213" t="s">
        <v>322</v>
      </c>
      <c r="F263" s="214" t="s">
        <v>323</v>
      </c>
      <c r="G263" s="215" t="s">
        <v>136</v>
      </c>
      <c r="H263" s="216">
        <v>1</v>
      </c>
      <c r="I263" s="217"/>
      <c r="J263" s="218">
        <f>ROUND(I263*H263,2)</f>
        <v>0</v>
      </c>
      <c r="K263" s="219"/>
      <c r="L263" s="44"/>
      <c r="M263" s="220" t="s">
        <v>1</v>
      </c>
      <c r="N263" s="221" t="s">
        <v>38</v>
      </c>
      <c r="O263" s="91"/>
      <c r="P263" s="222">
        <f>O263*H263</f>
        <v>0</v>
      </c>
      <c r="Q263" s="222">
        <v>0.00031</v>
      </c>
      <c r="R263" s="222">
        <f>Q263*H263</f>
        <v>0.00031</v>
      </c>
      <c r="S263" s="222">
        <v>0</v>
      </c>
      <c r="T263" s="223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24" t="s">
        <v>228</v>
      </c>
      <c r="AT263" s="224" t="s">
        <v>133</v>
      </c>
      <c r="AU263" s="224" t="s">
        <v>80</v>
      </c>
      <c r="AY263" s="17" t="s">
        <v>130</v>
      </c>
      <c r="BE263" s="225">
        <f>IF(N263="základní",J263,0)</f>
        <v>0</v>
      </c>
      <c r="BF263" s="225">
        <f>IF(N263="snížená",J263,0)</f>
        <v>0</v>
      </c>
      <c r="BG263" s="225">
        <f>IF(N263="zákl. přenesená",J263,0)</f>
        <v>0</v>
      </c>
      <c r="BH263" s="225">
        <f>IF(N263="sníž. přenesená",J263,0)</f>
        <v>0</v>
      </c>
      <c r="BI263" s="225">
        <f>IF(N263="nulová",J263,0)</f>
        <v>0</v>
      </c>
      <c r="BJ263" s="17" t="s">
        <v>78</v>
      </c>
      <c r="BK263" s="225">
        <f>ROUND(I263*H263,2)</f>
        <v>0</v>
      </c>
      <c r="BL263" s="17" t="s">
        <v>228</v>
      </c>
      <c r="BM263" s="224" t="s">
        <v>324</v>
      </c>
    </row>
    <row r="264" s="2" customFormat="1" ht="16.5" customHeight="1">
      <c r="A264" s="38"/>
      <c r="B264" s="39"/>
      <c r="C264" s="212" t="s">
        <v>325</v>
      </c>
      <c r="D264" s="212" t="s">
        <v>133</v>
      </c>
      <c r="E264" s="213" t="s">
        <v>326</v>
      </c>
      <c r="F264" s="214" t="s">
        <v>327</v>
      </c>
      <c r="G264" s="215" t="s">
        <v>136</v>
      </c>
      <c r="H264" s="216">
        <v>1</v>
      </c>
      <c r="I264" s="217"/>
      <c r="J264" s="218">
        <f>ROUND(I264*H264,2)</f>
        <v>0</v>
      </c>
      <c r="K264" s="219"/>
      <c r="L264" s="44"/>
      <c r="M264" s="220" t="s">
        <v>1</v>
      </c>
      <c r="N264" s="221" t="s">
        <v>38</v>
      </c>
      <c r="O264" s="91"/>
      <c r="P264" s="222">
        <f>O264*H264</f>
        <v>0</v>
      </c>
      <c r="Q264" s="222">
        <v>0.001</v>
      </c>
      <c r="R264" s="222">
        <f>Q264*H264</f>
        <v>0.001</v>
      </c>
      <c r="S264" s="222">
        <v>0</v>
      </c>
      <c r="T264" s="223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24" t="s">
        <v>228</v>
      </c>
      <c r="AT264" s="224" t="s">
        <v>133</v>
      </c>
      <c r="AU264" s="224" t="s">
        <v>80</v>
      </c>
      <c r="AY264" s="17" t="s">
        <v>130</v>
      </c>
      <c r="BE264" s="225">
        <f>IF(N264="základní",J264,0)</f>
        <v>0</v>
      </c>
      <c r="BF264" s="225">
        <f>IF(N264="snížená",J264,0)</f>
        <v>0</v>
      </c>
      <c r="BG264" s="225">
        <f>IF(N264="zákl. přenesená",J264,0)</f>
        <v>0</v>
      </c>
      <c r="BH264" s="225">
        <f>IF(N264="sníž. přenesená",J264,0)</f>
        <v>0</v>
      </c>
      <c r="BI264" s="225">
        <f>IF(N264="nulová",J264,0)</f>
        <v>0</v>
      </c>
      <c r="BJ264" s="17" t="s">
        <v>78</v>
      </c>
      <c r="BK264" s="225">
        <f>ROUND(I264*H264,2)</f>
        <v>0</v>
      </c>
      <c r="BL264" s="17" t="s">
        <v>228</v>
      </c>
      <c r="BM264" s="224" t="s">
        <v>328</v>
      </c>
    </row>
    <row r="265" s="2" customFormat="1" ht="16.5" customHeight="1">
      <c r="A265" s="38"/>
      <c r="B265" s="39"/>
      <c r="C265" s="212" t="s">
        <v>329</v>
      </c>
      <c r="D265" s="212" t="s">
        <v>133</v>
      </c>
      <c r="E265" s="213" t="s">
        <v>330</v>
      </c>
      <c r="F265" s="214" t="s">
        <v>331</v>
      </c>
      <c r="G265" s="215" t="s">
        <v>163</v>
      </c>
      <c r="H265" s="216">
        <v>0.5</v>
      </c>
      <c r="I265" s="217"/>
      <c r="J265" s="218">
        <f>ROUND(I265*H265,2)</f>
        <v>0</v>
      </c>
      <c r="K265" s="219"/>
      <c r="L265" s="44"/>
      <c r="M265" s="220" t="s">
        <v>1</v>
      </c>
      <c r="N265" s="221" t="s">
        <v>38</v>
      </c>
      <c r="O265" s="91"/>
      <c r="P265" s="222">
        <f>O265*H265</f>
        <v>0</v>
      </c>
      <c r="Q265" s="222">
        <v>0.00040999999999999999</v>
      </c>
      <c r="R265" s="222">
        <f>Q265*H265</f>
        <v>0.000205</v>
      </c>
      <c r="S265" s="222">
        <v>0</v>
      </c>
      <c r="T265" s="223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24" t="s">
        <v>228</v>
      </c>
      <c r="AT265" s="224" t="s">
        <v>133</v>
      </c>
      <c r="AU265" s="224" t="s">
        <v>80</v>
      </c>
      <c r="AY265" s="17" t="s">
        <v>130</v>
      </c>
      <c r="BE265" s="225">
        <f>IF(N265="základní",J265,0)</f>
        <v>0</v>
      </c>
      <c r="BF265" s="225">
        <f>IF(N265="snížená",J265,0)</f>
        <v>0</v>
      </c>
      <c r="BG265" s="225">
        <f>IF(N265="zákl. přenesená",J265,0)</f>
        <v>0</v>
      </c>
      <c r="BH265" s="225">
        <f>IF(N265="sníž. přenesená",J265,0)</f>
        <v>0</v>
      </c>
      <c r="BI265" s="225">
        <f>IF(N265="nulová",J265,0)</f>
        <v>0</v>
      </c>
      <c r="BJ265" s="17" t="s">
        <v>78</v>
      </c>
      <c r="BK265" s="225">
        <f>ROUND(I265*H265,2)</f>
        <v>0</v>
      </c>
      <c r="BL265" s="17" t="s">
        <v>228</v>
      </c>
      <c r="BM265" s="224" t="s">
        <v>332</v>
      </c>
    </row>
    <row r="266" s="2" customFormat="1" ht="16.5" customHeight="1">
      <c r="A266" s="38"/>
      <c r="B266" s="39"/>
      <c r="C266" s="212" t="s">
        <v>333</v>
      </c>
      <c r="D266" s="212" t="s">
        <v>133</v>
      </c>
      <c r="E266" s="213" t="s">
        <v>334</v>
      </c>
      <c r="F266" s="214" t="s">
        <v>335</v>
      </c>
      <c r="G266" s="215" t="s">
        <v>163</v>
      </c>
      <c r="H266" s="216">
        <v>2</v>
      </c>
      <c r="I266" s="217"/>
      <c r="J266" s="218">
        <f>ROUND(I266*H266,2)</f>
        <v>0</v>
      </c>
      <c r="K266" s="219"/>
      <c r="L266" s="44"/>
      <c r="M266" s="220" t="s">
        <v>1</v>
      </c>
      <c r="N266" s="221" t="s">
        <v>38</v>
      </c>
      <c r="O266" s="91"/>
      <c r="P266" s="222">
        <f>O266*H266</f>
        <v>0</v>
      </c>
      <c r="Q266" s="222">
        <v>0.00048000000000000001</v>
      </c>
      <c r="R266" s="222">
        <f>Q266*H266</f>
        <v>0.00096000000000000002</v>
      </c>
      <c r="S266" s="222">
        <v>0</v>
      </c>
      <c r="T266" s="223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4" t="s">
        <v>228</v>
      </c>
      <c r="AT266" s="224" t="s">
        <v>133</v>
      </c>
      <c r="AU266" s="224" t="s">
        <v>80</v>
      </c>
      <c r="AY266" s="17" t="s">
        <v>130</v>
      </c>
      <c r="BE266" s="225">
        <f>IF(N266="základní",J266,0)</f>
        <v>0</v>
      </c>
      <c r="BF266" s="225">
        <f>IF(N266="snížená",J266,0)</f>
        <v>0</v>
      </c>
      <c r="BG266" s="225">
        <f>IF(N266="zákl. přenesená",J266,0)</f>
        <v>0</v>
      </c>
      <c r="BH266" s="225">
        <f>IF(N266="sníž. přenesená",J266,0)</f>
        <v>0</v>
      </c>
      <c r="BI266" s="225">
        <f>IF(N266="nulová",J266,0)</f>
        <v>0</v>
      </c>
      <c r="BJ266" s="17" t="s">
        <v>78</v>
      </c>
      <c r="BK266" s="225">
        <f>ROUND(I266*H266,2)</f>
        <v>0</v>
      </c>
      <c r="BL266" s="17" t="s">
        <v>228</v>
      </c>
      <c r="BM266" s="224" t="s">
        <v>336</v>
      </c>
    </row>
    <row r="267" s="2" customFormat="1" ht="16.5" customHeight="1">
      <c r="A267" s="38"/>
      <c r="B267" s="39"/>
      <c r="C267" s="212" t="s">
        <v>337</v>
      </c>
      <c r="D267" s="212" t="s">
        <v>133</v>
      </c>
      <c r="E267" s="213" t="s">
        <v>338</v>
      </c>
      <c r="F267" s="214" t="s">
        <v>339</v>
      </c>
      <c r="G267" s="215" t="s">
        <v>163</v>
      </c>
      <c r="H267" s="216">
        <v>0.5</v>
      </c>
      <c r="I267" s="217"/>
      <c r="J267" s="218">
        <f>ROUND(I267*H267,2)</f>
        <v>0</v>
      </c>
      <c r="K267" s="219"/>
      <c r="L267" s="44"/>
      <c r="M267" s="220" t="s">
        <v>1</v>
      </c>
      <c r="N267" s="221" t="s">
        <v>38</v>
      </c>
      <c r="O267" s="91"/>
      <c r="P267" s="222">
        <f>O267*H267</f>
        <v>0</v>
      </c>
      <c r="Q267" s="222">
        <v>0.0022399999999999998</v>
      </c>
      <c r="R267" s="222">
        <f>Q267*H267</f>
        <v>0.0011199999999999999</v>
      </c>
      <c r="S267" s="222">
        <v>0</v>
      </c>
      <c r="T267" s="223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24" t="s">
        <v>228</v>
      </c>
      <c r="AT267" s="224" t="s">
        <v>133</v>
      </c>
      <c r="AU267" s="224" t="s">
        <v>80</v>
      </c>
      <c r="AY267" s="17" t="s">
        <v>130</v>
      </c>
      <c r="BE267" s="225">
        <f>IF(N267="základní",J267,0)</f>
        <v>0</v>
      </c>
      <c r="BF267" s="225">
        <f>IF(N267="snížená",J267,0)</f>
        <v>0</v>
      </c>
      <c r="BG267" s="225">
        <f>IF(N267="zákl. přenesená",J267,0)</f>
        <v>0</v>
      </c>
      <c r="BH267" s="225">
        <f>IF(N267="sníž. přenesená",J267,0)</f>
        <v>0</v>
      </c>
      <c r="BI267" s="225">
        <f>IF(N267="nulová",J267,0)</f>
        <v>0</v>
      </c>
      <c r="BJ267" s="17" t="s">
        <v>78</v>
      </c>
      <c r="BK267" s="225">
        <f>ROUND(I267*H267,2)</f>
        <v>0</v>
      </c>
      <c r="BL267" s="17" t="s">
        <v>228</v>
      </c>
      <c r="BM267" s="224" t="s">
        <v>340</v>
      </c>
    </row>
    <row r="268" s="2" customFormat="1" ht="16.5" customHeight="1">
      <c r="A268" s="38"/>
      <c r="B268" s="39"/>
      <c r="C268" s="212" t="s">
        <v>341</v>
      </c>
      <c r="D268" s="212" t="s">
        <v>133</v>
      </c>
      <c r="E268" s="213" t="s">
        <v>342</v>
      </c>
      <c r="F268" s="214" t="s">
        <v>343</v>
      </c>
      <c r="G268" s="215" t="s">
        <v>136</v>
      </c>
      <c r="H268" s="216">
        <v>1</v>
      </c>
      <c r="I268" s="217"/>
      <c r="J268" s="218">
        <f>ROUND(I268*H268,2)</f>
        <v>0</v>
      </c>
      <c r="K268" s="219"/>
      <c r="L268" s="44"/>
      <c r="M268" s="220" t="s">
        <v>1</v>
      </c>
      <c r="N268" s="221" t="s">
        <v>38</v>
      </c>
      <c r="O268" s="91"/>
      <c r="P268" s="222">
        <f>O268*H268</f>
        <v>0</v>
      </c>
      <c r="Q268" s="222">
        <v>0</v>
      </c>
      <c r="R268" s="222">
        <f>Q268*H268</f>
        <v>0</v>
      </c>
      <c r="S268" s="222">
        <v>0</v>
      </c>
      <c r="T268" s="223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24" t="s">
        <v>228</v>
      </c>
      <c r="AT268" s="224" t="s">
        <v>133</v>
      </c>
      <c r="AU268" s="224" t="s">
        <v>80</v>
      </c>
      <c r="AY268" s="17" t="s">
        <v>130</v>
      </c>
      <c r="BE268" s="225">
        <f>IF(N268="základní",J268,0)</f>
        <v>0</v>
      </c>
      <c r="BF268" s="225">
        <f>IF(N268="snížená",J268,0)</f>
        <v>0</v>
      </c>
      <c r="BG268" s="225">
        <f>IF(N268="zákl. přenesená",J268,0)</f>
        <v>0</v>
      </c>
      <c r="BH268" s="225">
        <f>IF(N268="sníž. přenesená",J268,0)</f>
        <v>0</v>
      </c>
      <c r="BI268" s="225">
        <f>IF(N268="nulová",J268,0)</f>
        <v>0</v>
      </c>
      <c r="BJ268" s="17" t="s">
        <v>78</v>
      </c>
      <c r="BK268" s="225">
        <f>ROUND(I268*H268,2)</f>
        <v>0</v>
      </c>
      <c r="BL268" s="17" t="s">
        <v>228</v>
      </c>
      <c r="BM268" s="224" t="s">
        <v>344</v>
      </c>
    </row>
    <row r="269" s="2" customFormat="1" ht="21.75" customHeight="1">
      <c r="A269" s="38"/>
      <c r="B269" s="39"/>
      <c r="C269" s="212" t="s">
        <v>345</v>
      </c>
      <c r="D269" s="212" t="s">
        <v>133</v>
      </c>
      <c r="E269" s="213" t="s">
        <v>346</v>
      </c>
      <c r="F269" s="214" t="s">
        <v>347</v>
      </c>
      <c r="G269" s="215" t="s">
        <v>136</v>
      </c>
      <c r="H269" s="216">
        <v>1</v>
      </c>
      <c r="I269" s="217"/>
      <c r="J269" s="218">
        <f>ROUND(I269*H269,2)</f>
        <v>0</v>
      </c>
      <c r="K269" s="219"/>
      <c r="L269" s="44"/>
      <c r="M269" s="220" t="s">
        <v>1</v>
      </c>
      <c r="N269" s="221" t="s">
        <v>38</v>
      </c>
      <c r="O269" s="91"/>
      <c r="P269" s="222">
        <f>O269*H269</f>
        <v>0</v>
      </c>
      <c r="Q269" s="222">
        <v>0</v>
      </c>
      <c r="R269" s="222">
        <f>Q269*H269</f>
        <v>0</v>
      </c>
      <c r="S269" s="222">
        <v>0</v>
      </c>
      <c r="T269" s="223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24" t="s">
        <v>228</v>
      </c>
      <c r="AT269" s="224" t="s">
        <v>133</v>
      </c>
      <c r="AU269" s="224" t="s">
        <v>80</v>
      </c>
      <c r="AY269" s="17" t="s">
        <v>130</v>
      </c>
      <c r="BE269" s="225">
        <f>IF(N269="základní",J269,0)</f>
        <v>0</v>
      </c>
      <c r="BF269" s="225">
        <f>IF(N269="snížená",J269,0)</f>
        <v>0</v>
      </c>
      <c r="BG269" s="225">
        <f>IF(N269="zákl. přenesená",J269,0)</f>
        <v>0</v>
      </c>
      <c r="BH269" s="225">
        <f>IF(N269="sníž. přenesená",J269,0)</f>
        <v>0</v>
      </c>
      <c r="BI269" s="225">
        <f>IF(N269="nulová",J269,0)</f>
        <v>0</v>
      </c>
      <c r="BJ269" s="17" t="s">
        <v>78</v>
      </c>
      <c r="BK269" s="225">
        <f>ROUND(I269*H269,2)</f>
        <v>0</v>
      </c>
      <c r="BL269" s="17" t="s">
        <v>228</v>
      </c>
      <c r="BM269" s="224" t="s">
        <v>348</v>
      </c>
    </row>
    <row r="270" s="2" customFormat="1" ht="21.75" customHeight="1">
      <c r="A270" s="38"/>
      <c r="B270" s="39"/>
      <c r="C270" s="212" t="s">
        <v>349</v>
      </c>
      <c r="D270" s="212" t="s">
        <v>133</v>
      </c>
      <c r="E270" s="213" t="s">
        <v>350</v>
      </c>
      <c r="F270" s="214" t="s">
        <v>351</v>
      </c>
      <c r="G270" s="215" t="s">
        <v>163</v>
      </c>
      <c r="H270" s="216">
        <v>3</v>
      </c>
      <c r="I270" s="217"/>
      <c r="J270" s="218">
        <f>ROUND(I270*H270,2)</f>
        <v>0</v>
      </c>
      <c r="K270" s="219"/>
      <c r="L270" s="44"/>
      <c r="M270" s="220" t="s">
        <v>1</v>
      </c>
      <c r="N270" s="221" t="s">
        <v>38</v>
      </c>
      <c r="O270" s="91"/>
      <c r="P270" s="222">
        <f>O270*H270</f>
        <v>0</v>
      </c>
      <c r="Q270" s="222">
        <v>0</v>
      </c>
      <c r="R270" s="222">
        <f>Q270*H270</f>
        <v>0</v>
      </c>
      <c r="S270" s="222">
        <v>0</v>
      </c>
      <c r="T270" s="223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24" t="s">
        <v>228</v>
      </c>
      <c r="AT270" s="224" t="s">
        <v>133</v>
      </c>
      <c r="AU270" s="224" t="s">
        <v>80</v>
      </c>
      <c r="AY270" s="17" t="s">
        <v>130</v>
      </c>
      <c r="BE270" s="225">
        <f>IF(N270="základní",J270,0)</f>
        <v>0</v>
      </c>
      <c r="BF270" s="225">
        <f>IF(N270="snížená",J270,0)</f>
        <v>0</v>
      </c>
      <c r="BG270" s="225">
        <f>IF(N270="zákl. přenesená",J270,0)</f>
        <v>0</v>
      </c>
      <c r="BH270" s="225">
        <f>IF(N270="sníž. přenesená",J270,0)</f>
        <v>0</v>
      </c>
      <c r="BI270" s="225">
        <f>IF(N270="nulová",J270,0)</f>
        <v>0</v>
      </c>
      <c r="BJ270" s="17" t="s">
        <v>78</v>
      </c>
      <c r="BK270" s="225">
        <f>ROUND(I270*H270,2)</f>
        <v>0</v>
      </c>
      <c r="BL270" s="17" t="s">
        <v>228</v>
      </c>
      <c r="BM270" s="224" t="s">
        <v>352</v>
      </c>
    </row>
    <row r="271" s="14" customFormat="1">
      <c r="A271" s="14"/>
      <c r="B271" s="237"/>
      <c r="C271" s="238"/>
      <c r="D271" s="228" t="s">
        <v>146</v>
      </c>
      <c r="E271" s="239" t="s">
        <v>1</v>
      </c>
      <c r="F271" s="240" t="s">
        <v>353</v>
      </c>
      <c r="G271" s="238"/>
      <c r="H271" s="241">
        <v>3</v>
      </c>
      <c r="I271" s="242"/>
      <c r="J271" s="238"/>
      <c r="K271" s="238"/>
      <c r="L271" s="243"/>
      <c r="M271" s="244"/>
      <c r="N271" s="245"/>
      <c r="O271" s="245"/>
      <c r="P271" s="245"/>
      <c r="Q271" s="245"/>
      <c r="R271" s="245"/>
      <c r="S271" s="245"/>
      <c r="T271" s="246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47" t="s">
        <v>146</v>
      </c>
      <c r="AU271" s="247" t="s">
        <v>80</v>
      </c>
      <c r="AV271" s="14" t="s">
        <v>80</v>
      </c>
      <c r="AW271" s="14" t="s">
        <v>30</v>
      </c>
      <c r="AX271" s="14" t="s">
        <v>73</v>
      </c>
      <c r="AY271" s="247" t="s">
        <v>130</v>
      </c>
    </row>
    <row r="272" s="15" customFormat="1">
      <c r="A272" s="15"/>
      <c r="B272" s="248"/>
      <c r="C272" s="249"/>
      <c r="D272" s="228" t="s">
        <v>146</v>
      </c>
      <c r="E272" s="250" t="s">
        <v>1</v>
      </c>
      <c r="F272" s="251" t="s">
        <v>149</v>
      </c>
      <c r="G272" s="249"/>
      <c r="H272" s="252">
        <v>3</v>
      </c>
      <c r="I272" s="253"/>
      <c r="J272" s="249"/>
      <c r="K272" s="249"/>
      <c r="L272" s="254"/>
      <c r="M272" s="255"/>
      <c r="N272" s="256"/>
      <c r="O272" s="256"/>
      <c r="P272" s="256"/>
      <c r="Q272" s="256"/>
      <c r="R272" s="256"/>
      <c r="S272" s="256"/>
      <c r="T272" s="257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T272" s="258" t="s">
        <v>146</v>
      </c>
      <c r="AU272" s="258" t="s">
        <v>80</v>
      </c>
      <c r="AV272" s="15" t="s">
        <v>137</v>
      </c>
      <c r="AW272" s="15" t="s">
        <v>30</v>
      </c>
      <c r="AX272" s="15" t="s">
        <v>78</v>
      </c>
      <c r="AY272" s="258" t="s">
        <v>130</v>
      </c>
    </row>
    <row r="273" s="2" customFormat="1" ht="24.15" customHeight="1">
      <c r="A273" s="38"/>
      <c r="B273" s="39"/>
      <c r="C273" s="212" t="s">
        <v>354</v>
      </c>
      <c r="D273" s="212" t="s">
        <v>133</v>
      </c>
      <c r="E273" s="213" t="s">
        <v>355</v>
      </c>
      <c r="F273" s="214" t="s">
        <v>356</v>
      </c>
      <c r="G273" s="215" t="s">
        <v>136</v>
      </c>
      <c r="H273" s="216">
        <v>1</v>
      </c>
      <c r="I273" s="217"/>
      <c r="J273" s="218">
        <f>ROUND(I273*H273,2)</f>
        <v>0</v>
      </c>
      <c r="K273" s="219"/>
      <c r="L273" s="44"/>
      <c r="M273" s="220" t="s">
        <v>1</v>
      </c>
      <c r="N273" s="221" t="s">
        <v>38</v>
      </c>
      <c r="O273" s="91"/>
      <c r="P273" s="222">
        <f>O273*H273</f>
        <v>0</v>
      </c>
      <c r="Q273" s="222">
        <v>0</v>
      </c>
      <c r="R273" s="222">
        <f>Q273*H273</f>
        <v>0</v>
      </c>
      <c r="S273" s="222">
        <v>0</v>
      </c>
      <c r="T273" s="223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24" t="s">
        <v>228</v>
      </c>
      <c r="AT273" s="224" t="s">
        <v>133</v>
      </c>
      <c r="AU273" s="224" t="s">
        <v>80</v>
      </c>
      <c r="AY273" s="17" t="s">
        <v>130</v>
      </c>
      <c r="BE273" s="225">
        <f>IF(N273="základní",J273,0)</f>
        <v>0</v>
      </c>
      <c r="BF273" s="225">
        <f>IF(N273="snížená",J273,0)</f>
        <v>0</v>
      </c>
      <c r="BG273" s="225">
        <f>IF(N273="zákl. přenesená",J273,0)</f>
        <v>0</v>
      </c>
      <c r="BH273" s="225">
        <f>IF(N273="sníž. přenesená",J273,0)</f>
        <v>0</v>
      </c>
      <c r="BI273" s="225">
        <f>IF(N273="nulová",J273,0)</f>
        <v>0</v>
      </c>
      <c r="BJ273" s="17" t="s">
        <v>78</v>
      </c>
      <c r="BK273" s="225">
        <f>ROUND(I273*H273,2)</f>
        <v>0</v>
      </c>
      <c r="BL273" s="17" t="s">
        <v>228</v>
      </c>
      <c r="BM273" s="224" t="s">
        <v>357</v>
      </c>
    </row>
    <row r="274" s="2" customFormat="1" ht="24.15" customHeight="1">
      <c r="A274" s="38"/>
      <c r="B274" s="39"/>
      <c r="C274" s="212" t="s">
        <v>358</v>
      </c>
      <c r="D274" s="212" t="s">
        <v>133</v>
      </c>
      <c r="E274" s="213" t="s">
        <v>359</v>
      </c>
      <c r="F274" s="214" t="s">
        <v>360</v>
      </c>
      <c r="G274" s="215" t="s">
        <v>266</v>
      </c>
      <c r="H274" s="216">
        <v>0.0050000000000000001</v>
      </c>
      <c r="I274" s="217"/>
      <c r="J274" s="218">
        <f>ROUND(I274*H274,2)</f>
        <v>0</v>
      </c>
      <c r="K274" s="219"/>
      <c r="L274" s="44"/>
      <c r="M274" s="220" t="s">
        <v>1</v>
      </c>
      <c r="N274" s="221" t="s">
        <v>38</v>
      </c>
      <c r="O274" s="91"/>
      <c r="P274" s="222">
        <f>O274*H274</f>
        <v>0</v>
      </c>
      <c r="Q274" s="222">
        <v>0</v>
      </c>
      <c r="R274" s="222">
        <f>Q274*H274</f>
        <v>0</v>
      </c>
      <c r="S274" s="222">
        <v>0</v>
      </c>
      <c r="T274" s="223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224" t="s">
        <v>228</v>
      </c>
      <c r="AT274" s="224" t="s">
        <v>133</v>
      </c>
      <c r="AU274" s="224" t="s">
        <v>80</v>
      </c>
      <c r="AY274" s="17" t="s">
        <v>130</v>
      </c>
      <c r="BE274" s="225">
        <f>IF(N274="základní",J274,0)</f>
        <v>0</v>
      </c>
      <c r="BF274" s="225">
        <f>IF(N274="snížená",J274,0)</f>
        <v>0</v>
      </c>
      <c r="BG274" s="225">
        <f>IF(N274="zákl. přenesená",J274,0)</f>
        <v>0</v>
      </c>
      <c r="BH274" s="225">
        <f>IF(N274="sníž. přenesená",J274,0)</f>
        <v>0</v>
      </c>
      <c r="BI274" s="225">
        <f>IF(N274="nulová",J274,0)</f>
        <v>0</v>
      </c>
      <c r="BJ274" s="17" t="s">
        <v>78</v>
      </c>
      <c r="BK274" s="225">
        <f>ROUND(I274*H274,2)</f>
        <v>0</v>
      </c>
      <c r="BL274" s="17" t="s">
        <v>228</v>
      </c>
      <c r="BM274" s="224" t="s">
        <v>361</v>
      </c>
    </row>
    <row r="275" s="12" customFormat="1" ht="22.8" customHeight="1">
      <c r="A275" s="12"/>
      <c r="B275" s="196"/>
      <c r="C275" s="197"/>
      <c r="D275" s="198" t="s">
        <v>72</v>
      </c>
      <c r="E275" s="210" t="s">
        <v>362</v>
      </c>
      <c r="F275" s="210" t="s">
        <v>363</v>
      </c>
      <c r="G275" s="197"/>
      <c r="H275" s="197"/>
      <c r="I275" s="200"/>
      <c r="J275" s="211">
        <f>BK275</f>
        <v>0</v>
      </c>
      <c r="K275" s="197"/>
      <c r="L275" s="202"/>
      <c r="M275" s="203"/>
      <c r="N275" s="204"/>
      <c r="O275" s="204"/>
      <c r="P275" s="205">
        <f>SUM(P276:P292)</f>
        <v>0</v>
      </c>
      <c r="Q275" s="204"/>
      <c r="R275" s="205">
        <f>SUM(R276:R292)</f>
        <v>0.012834</v>
      </c>
      <c r="S275" s="204"/>
      <c r="T275" s="206">
        <f>SUM(T276:T292)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207" t="s">
        <v>80</v>
      </c>
      <c r="AT275" s="208" t="s">
        <v>72</v>
      </c>
      <c r="AU275" s="208" t="s">
        <v>78</v>
      </c>
      <c r="AY275" s="207" t="s">
        <v>130</v>
      </c>
      <c r="BK275" s="209">
        <f>SUM(BK276:BK292)</f>
        <v>0</v>
      </c>
    </row>
    <row r="276" s="2" customFormat="1" ht="21.75" customHeight="1">
      <c r="A276" s="38"/>
      <c r="B276" s="39"/>
      <c r="C276" s="212" t="s">
        <v>364</v>
      </c>
      <c r="D276" s="212" t="s">
        <v>133</v>
      </c>
      <c r="E276" s="213" t="s">
        <v>365</v>
      </c>
      <c r="F276" s="214" t="s">
        <v>366</v>
      </c>
      <c r="G276" s="215" t="s">
        <v>136</v>
      </c>
      <c r="H276" s="216">
        <v>2</v>
      </c>
      <c r="I276" s="217"/>
      <c r="J276" s="218">
        <f>ROUND(I276*H276,2)</f>
        <v>0</v>
      </c>
      <c r="K276" s="219"/>
      <c r="L276" s="44"/>
      <c r="M276" s="220" t="s">
        <v>1</v>
      </c>
      <c r="N276" s="221" t="s">
        <v>38</v>
      </c>
      <c r="O276" s="91"/>
      <c r="P276" s="222">
        <f>O276*H276</f>
        <v>0</v>
      </c>
      <c r="Q276" s="222">
        <v>0.00042999999999999999</v>
      </c>
      <c r="R276" s="222">
        <f>Q276*H276</f>
        <v>0.00085999999999999998</v>
      </c>
      <c r="S276" s="222">
        <v>0</v>
      </c>
      <c r="T276" s="223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24" t="s">
        <v>228</v>
      </c>
      <c r="AT276" s="224" t="s">
        <v>133</v>
      </c>
      <c r="AU276" s="224" t="s">
        <v>80</v>
      </c>
      <c r="AY276" s="17" t="s">
        <v>130</v>
      </c>
      <c r="BE276" s="225">
        <f>IF(N276="základní",J276,0)</f>
        <v>0</v>
      </c>
      <c r="BF276" s="225">
        <f>IF(N276="snížená",J276,0)</f>
        <v>0</v>
      </c>
      <c r="BG276" s="225">
        <f>IF(N276="zákl. přenesená",J276,0)</f>
        <v>0</v>
      </c>
      <c r="BH276" s="225">
        <f>IF(N276="sníž. přenesená",J276,0)</f>
        <v>0</v>
      </c>
      <c r="BI276" s="225">
        <f>IF(N276="nulová",J276,0)</f>
        <v>0</v>
      </c>
      <c r="BJ276" s="17" t="s">
        <v>78</v>
      </c>
      <c r="BK276" s="225">
        <f>ROUND(I276*H276,2)</f>
        <v>0</v>
      </c>
      <c r="BL276" s="17" t="s">
        <v>228</v>
      </c>
      <c r="BM276" s="224" t="s">
        <v>367</v>
      </c>
    </row>
    <row r="277" s="2" customFormat="1" ht="24.15" customHeight="1">
      <c r="A277" s="38"/>
      <c r="B277" s="39"/>
      <c r="C277" s="212" t="s">
        <v>368</v>
      </c>
      <c r="D277" s="212" t="s">
        <v>133</v>
      </c>
      <c r="E277" s="213" t="s">
        <v>369</v>
      </c>
      <c r="F277" s="214" t="s">
        <v>370</v>
      </c>
      <c r="G277" s="215" t="s">
        <v>163</v>
      </c>
      <c r="H277" s="216">
        <v>8.8000000000000007</v>
      </c>
      <c r="I277" s="217"/>
      <c r="J277" s="218">
        <f>ROUND(I277*H277,2)</f>
        <v>0</v>
      </c>
      <c r="K277" s="219"/>
      <c r="L277" s="44"/>
      <c r="M277" s="220" t="s">
        <v>1</v>
      </c>
      <c r="N277" s="221" t="s">
        <v>38</v>
      </c>
      <c r="O277" s="91"/>
      <c r="P277" s="222">
        <f>O277*H277</f>
        <v>0</v>
      </c>
      <c r="Q277" s="222">
        <v>0.00097999999999999997</v>
      </c>
      <c r="R277" s="222">
        <f>Q277*H277</f>
        <v>0.0086239999999999997</v>
      </c>
      <c r="S277" s="222">
        <v>0</v>
      </c>
      <c r="T277" s="223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24" t="s">
        <v>228</v>
      </c>
      <c r="AT277" s="224" t="s">
        <v>133</v>
      </c>
      <c r="AU277" s="224" t="s">
        <v>80</v>
      </c>
      <c r="AY277" s="17" t="s">
        <v>130</v>
      </c>
      <c r="BE277" s="225">
        <f>IF(N277="základní",J277,0)</f>
        <v>0</v>
      </c>
      <c r="BF277" s="225">
        <f>IF(N277="snížená",J277,0)</f>
        <v>0</v>
      </c>
      <c r="BG277" s="225">
        <f>IF(N277="zákl. přenesená",J277,0)</f>
        <v>0</v>
      </c>
      <c r="BH277" s="225">
        <f>IF(N277="sníž. přenesená",J277,0)</f>
        <v>0</v>
      </c>
      <c r="BI277" s="225">
        <f>IF(N277="nulová",J277,0)</f>
        <v>0</v>
      </c>
      <c r="BJ277" s="17" t="s">
        <v>78</v>
      </c>
      <c r="BK277" s="225">
        <f>ROUND(I277*H277,2)</f>
        <v>0</v>
      </c>
      <c r="BL277" s="17" t="s">
        <v>228</v>
      </c>
      <c r="BM277" s="224" t="s">
        <v>371</v>
      </c>
    </row>
    <row r="278" s="14" customFormat="1">
      <c r="A278" s="14"/>
      <c r="B278" s="237"/>
      <c r="C278" s="238"/>
      <c r="D278" s="228" t="s">
        <v>146</v>
      </c>
      <c r="E278" s="239" t="s">
        <v>1</v>
      </c>
      <c r="F278" s="240" t="s">
        <v>372</v>
      </c>
      <c r="G278" s="238"/>
      <c r="H278" s="241">
        <v>7</v>
      </c>
      <c r="I278" s="242"/>
      <c r="J278" s="238"/>
      <c r="K278" s="238"/>
      <c r="L278" s="243"/>
      <c r="M278" s="244"/>
      <c r="N278" s="245"/>
      <c r="O278" s="245"/>
      <c r="P278" s="245"/>
      <c r="Q278" s="245"/>
      <c r="R278" s="245"/>
      <c r="S278" s="245"/>
      <c r="T278" s="246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47" t="s">
        <v>146</v>
      </c>
      <c r="AU278" s="247" t="s">
        <v>80</v>
      </c>
      <c r="AV278" s="14" t="s">
        <v>80</v>
      </c>
      <c r="AW278" s="14" t="s">
        <v>30</v>
      </c>
      <c r="AX278" s="14" t="s">
        <v>73</v>
      </c>
      <c r="AY278" s="247" t="s">
        <v>130</v>
      </c>
    </row>
    <row r="279" s="14" customFormat="1">
      <c r="A279" s="14"/>
      <c r="B279" s="237"/>
      <c r="C279" s="238"/>
      <c r="D279" s="228" t="s">
        <v>146</v>
      </c>
      <c r="E279" s="239" t="s">
        <v>1</v>
      </c>
      <c r="F279" s="240" t="s">
        <v>373</v>
      </c>
      <c r="G279" s="238"/>
      <c r="H279" s="241">
        <v>1.8</v>
      </c>
      <c r="I279" s="242"/>
      <c r="J279" s="238"/>
      <c r="K279" s="238"/>
      <c r="L279" s="243"/>
      <c r="M279" s="244"/>
      <c r="N279" s="245"/>
      <c r="O279" s="245"/>
      <c r="P279" s="245"/>
      <c r="Q279" s="245"/>
      <c r="R279" s="245"/>
      <c r="S279" s="245"/>
      <c r="T279" s="246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47" t="s">
        <v>146</v>
      </c>
      <c r="AU279" s="247" t="s">
        <v>80</v>
      </c>
      <c r="AV279" s="14" t="s">
        <v>80</v>
      </c>
      <c r="AW279" s="14" t="s">
        <v>30</v>
      </c>
      <c r="AX279" s="14" t="s">
        <v>73</v>
      </c>
      <c r="AY279" s="247" t="s">
        <v>130</v>
      </c>
    </row>
    <row r="280" s="15" customFormat="1">
      <c r="A280" s="15"/>
      <c r="B280" s="248"/>
      <c r="C280" s="249"/>
      <c r="D280" s="228" t="s">
        <v>146</v>
      </c>
      <c r="E280" s="250" t="s">
        <v>1</v>
      </c>
      <c r="F280" s="251" t="s">
        <v>149</v>
      </c>
      <c r="G280" s="249"/>
      <c r="H280" s="252">
        <v>8.8000000000000007</v>
      </c>
      <c r="I280" s="253"/>
      <c r="J280" s="249"/>
      <c r="K280" s="249"/>
      <c r="L280" s="254"/>
      <c r="M280" s="255"/>
      <c r="N280" s="256"/>
      <c r="O280" s="256"/>
      <c r="P280" s="256"/>
      <c r="Q280" s="256"/>
      <c r="R280" s="256"/>
      <c r="S280" s="256"/>
      <c r="T280" s="257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T280" s="258" t="s">
        <v>146</v>
      </c>
      <c r="AU280" s="258" t="s">
        <v>80</v>
      </c>
      <c r="AV280" s="15" t="s">
        <v>137</v>
      </c>
      <c r="AW280" s="15" t="s">
        <v>30</v>
      </c>
      <c r="AX280" s="15" t="s">
        <v>78</v>
      </c>
      <c r="AY280" s="258" t="s">
        <v>130</v>
      </c>
    </row>
    <row r="281" s="2" customFormat="1" ht="37.8" customHeight="1">
      <c r="A281" s="38"/>
      <c r="B281" s="39"/>
      <c r="C281" s="212" t="s">
        <v>374</v>
      </c>
      <c r="D281" s="212" t="s">
        <v>133</v>
      </c>
      <c r="E281" s="213" t="s">
        <v>375</v>
      </c>
      <c r="F281" s="214" t="s">
        <v>376</v>
      </c>
      <c r="G281" s="215" t="s">
        <v>163</v>
      </c>
      <c r="H281" s="216">
        <v>8.8000000000000007</v>
      </c>
      <c r="I281" s="217"/>
      <c r="J281" s="218">
        <f>ROUND(I281*H281,2)</f>
        <v>0</v>
      </c>
      <c r="K281" s="219"/>
      <c r="L281" s="44"/>
      <c r="M281" s="220" t="s">
        <v>1</v>
      </c>
      <c r="N281" s="221" t="s">
        <v>38</v>
      </c>
      <c r="O281" s="91"/>
      <c r="P281" s="222">
        <f>O281*H281</f>
        <v>0</v>
      </c>
      <c r="Q281" s="222">
        <v>5.0000000000000002E-05</v>
      </c>
      <c r="R281" s="222">
        <f>Q281*H281</f>
        <v>0.00044000000000000007</v>
      </c>
      <c r="S281" s="222">
        <v>0</v>
      </c>
      <c r="T281" s="223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24" t="s">
        <v>228</v>
      </c>
      <c r="AT281" s="224" t="s">
        <v>133</v>
      </c>
      <c r="AU281" s="224" t="s">
        <v>80</v>
      </c>
      <c r="AY281" s="17" t="s">
        <v>130</v>
      </c>
      <c r="BE281" s="225">
        <f>IF(N281="základní",J281,0)</f>
        <v>0</v>
      </c>
      <c r="BF281" s="225">
        <f>IF(N281="snížená",J281,0)</f>
        <v>0</v>
      </c>
      <c r="BG281" s="225">
        <f>IF(N281="zákl. přenesená",J281,0)</f>
        <v>0</v>
      </c>
      <c r="BH281" s="225">
        <f>IF(N281="sníž. přenesená",J281,0)</f>
        <v>0</v>
      </c>
      <c r="BI281" s="225">
        <f>IF(N281="nulová",J281,0)</f>
        <v>0</v>
      </c>
      <c r="BJ281" s="17" t="s">
        <v>78</v>
      </c>
      <c r="BK281" s="225">
        <f>ROUND(I281*H281,2)</f>
        <v>0</v>
      </c>
      <c r="BL281" s="17" t="s">
        <v>228</v>
      </c>
      <c r="BM281" s="224" t="s">
        <v>377</v>
      </c>
    </row>
    <row r="282" s="2" customFormat="1" ht="16.5" customHeight="1">
      <c r="A282" s="38"/>
      <c r="B282" s="39"/>
      <c r="C282" s="212" t="s">
        <v>378</v>
      </c>
      <c r="D282" s="212" t="s">
        <v>133</v>
      </c>
      <c r="E282" s="213" t="s">
        <v>379</v>
      </c>
      <c r="F282" s="214" t="s">
        <v>380</v>
      </c>
      <c r="G282" s="215" t="s">
        <v>136</v>
      </c>
      <c r="H282" s="216">
        <v>3</v>
      </c>
      <c r="I282" s="217"/>
      <c r="J282" s="218">
        <f>ROUND(I282*H282,2)</f>
        <v>0</v>
      </c>
      <c r="K282" s="219"/>
      <c r="L282" s="44"/>
      <c r="M282" s="220" t="s">
        <v>1</v>
      </c>
      <c r="N282" s="221" t="s">
        <v>38</v>
      </c>
      <c r="O282" s="91"/>
      <c r="P282" s="222">
        <f>O282*H282</f>
        <v>0</v>
      </c>
      <c r="Q282" s="222">
        <v>0</v>
      </c>
      <c r="R282" s="222">
        <f>Q282*H282</f>
        <v>0</v>
      </c>
      <c r="S282" s="222">
        <v>0</v>
      </c>
      <c r="T282" s="223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24" t="s">
        <v>228</v>
      </c>
      <c r="AT282" s="224" t="s">
        <v>133</v>
      </c>
      <c r="AU282" s="224" t="s">
        <v>80</v>
      </c>
      <c r="AY282" s="17" t="s">
        <v>130</v>
      </c>
      <c r="BE282" s="225">
        <f>IF(N282="základní",J282,0)</f>
        <v>0</v>
      </c>
      <c r="BF282" s="225">
        <f>IF(N282="snížená",J282,0)</f>
        <v>0</v>
      </c>
      <c r="BG282" s="225">
        <f>IF(N282="zákl. přenesená",J282,0)</f>
        <v>0</v>
      </c>
      <c r="BH282" s="225">
        <f>IF(N282="sníž. přenesená",J282,0)</f>
        <v>0</v>
      </c>
      <c r="BI282" s="225">
        <f>IF(N282="nulová",J282,0)</f>
        <v>0</v>
      </c>
      <c r="BJ282" s="17" t="s">
        <v>78</v>
      </c>
      <c r="BK282" s="225">
        <f>ROUND(I282*H282,2)</f>
        <v>0</v>
      </c>
      <c r="BL282" s="17" t="s">
        <v>228</v>
      </c>
      <c r="BM282" s="224" t="s">
        <v>381</v>
      </c>
    </row>
    <row r="283" s="14" customFormat="1">
      <c r="A283" s="14"/>
      <c r="B283" s="237"/>
      <c r="C283" s="238"/>
      <c r="D283" s="228" t="s">
        <v>146</v>
      </c>
      <c r="E283" s="239" t="s">
        <v>1</v>
      </c>
      <c r="F283" s="240" t="s">
        <v>382</v>
      </c>
      <c r="G283" s="238"/>
      <c r="H283" s="241">
        <v>3</v>
      </c>
      <c r="I283" s="242"/>
      <c r="J283" s="238"/>
      <c r="K283" s="238"/>
      <c r="L283" s="243"/>
      <c r="M283" s="244"/>
      <c r="N283" s="245"/>
      <c r="O283" s="245"/>
      <c r="P283" s="245"/>
      <c r="Q283" s="245"/>
      <c r="R283" s="245"/>
      <c r="S283" s="245"/>
      <c r="T283" s="246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47" t="s">
        <v>146</v>
      </c>
      <c r="AU283" s="247" t="s">
        <v>80</v>
      </c>
      <c r="AV283" s="14" t="s">
        <v>80</v>
      </c>
      <c r="AW283" s="14" t="s">
        <v>30</v>
      </c>
      <c r="AX283" s="14" t="s">
        <v>78</v>
      </c>
      <c r="AY283" s="247" t="s">
        <v>130</v>
      </c>
    </row>
    <row r="284" s="2" customFormat="1" ht="24.15" customHeight="1">
      <c r="A284" s="38"/>
      <c r="B284" s="39"/>
      <c r="C284" s="212" t="s">
        <v>383</v>
      </c>
      <c r="D284" s="212" t="s">
        <v>133</v>
      </c>
      <c r="E284" s="213" t="s">
        <v>384</v>
      </c>
      <c r="F284" s="214" t="s">
        <v>385</v>
      </c>
      <c r="G284" s="215" t="s">
        <v>136</v>
      </c>
      <c r="H284" s="216">
        <v>2</v>
      </c>
      <c r="I284" s="217"/>
      <c r="J284" s="218">
        <f>ROUND(I284*H284,2)</f>
        <v>0</v>
      </c>
      <c r="K284" s="219"/>
      <c r="L284" s="44"/>
      <c r="M284" s="220" t="s">
        <v>1</v>
      </c>
      <c r="N284" s="221" t="s">
        <v>38</v>
      </c>
      <c r="O284" s="91"/>
      <c r="P284" s="222">
        <f>O284*H284</f>
        <v>0</v>
      </c>
      <c r="Q284" s="222">
        <v>0</v>
      </c>
      <c r="R284" s="222">
        <f>Q284*H284</f>
        <v>0</v>
      </c>
      <c r="S284" s="222">
        <v>0</v>
      </c>
      <c r="T284" s="223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24" t="s">
        <v>228</v>
      </c>
      <c r="AT284" s="224" t="s">
        <v>133</v>
      </c>
      <c r="AU284" s="224" t="s">
        <v>80</v>
      </c>
      <c r="AY284" s="17" t="s">
        <v>130</v>
      </c>
      <c r="BE284" s="225">
        <f>IF(N284="základní",J284,0)</f>
        <v>0</v>
      </c>
      <c r="BF284" s="225">
        <f>IF(N284="snížená",J284,0)</f>
        <v>0</v>
      </c>
      <c r="BG284" s="225">
        <f>IF(N284="zákl. přenesená",J284,0)</f>
        <v>0</v>
      </c>
      <c r="BH284" s="225">
        <f>IF(N284="sníž. přenesená",J284,0)</f>
        <v>0</v>
      </c>
      <c r="BI284" s="225">
        <f>IF(N284="nulová",J284,0)</f>
        <v>0</v>
      </c>
      <c r="BJ284" s="17" t="s">
        <v>78</v>
      </c>
      <c r="BK284" s="225">
        <f>ROUND(I284*H284,2)</f>
        <v>0</v>
      </c>
      <c r="BL284" s="17" t="s">
        <v>228</v>
      </c>
      <c r="BM284" s="224" t="s">
        <v>386</v>
      </c>
    </row>
    <row r="285" s="2" customFormat="1" ht="21.75" customHeight="1">
      <c r="A285" s="38"/>
      <c r="B285" s="39"/>
      <c r="C285" s="212" t="s">
        <v>387</v>
      </c>
      <c r="D285" s="212" t="s">
        <v>133</v>
      </c>
      <c r="E285" s="213" t="s">
        <v>388</v>
      </c>
      <c r="F285" s="214" t="s">
        <v>389</v>
      </c>
      <c r="G285" s="215" t="s">
        <v>136</v>
      </c>
      <c r="H285" s="216">
        <v>3</v>
      </c>
      <c r="I285" s="217"/>
      <c r="J285" s="218">
        <f>ROUND(I285*H285,2)</f>
        <v>0</v>
      </c>
      <c r="K285" s="219"/>
      <c r="L285" s="44"/>
      <c r="M285" s="220" t="s">
        <v>1</v>
      </c>
      <c r="N285" s="221" t="s">
        <v>38</v>
      </c>
      <c r="O285" s="91"/>
      <c r="P285" s="222">
        <f>O285*H285</f>
        <v>0</v>
      </c>
      <c r="Q285" s="222">
        <v>0.00012999999999999999</v>
      </c>
      <c r="R285" s="222">
        <f>Q285*H285</f>
        <v>0.00038999999999999994</v>
      </c>
      <c r="S285" s="222">
        <v>0</v>
      </c>
      <c r="T285" s="223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24" t="s">
        <v>228</v>
      </c>
      <c r="AT285" s="224" t="s">
        <v>133</v>
      </c>
      <c r="AU285" s="224" t="s">
        <v>80</v>
      </c>
      <c r="AY285" s="17" t="s">
        <v>130</v>
      </c>
      <c r="BE285" s="225">
        <f>IF(N285="základní",J285,0)</f>
        <v>0</v>
      </c>
      <c r="BF285" s="225">
        <f>IF(N285="snížená",J285,0)</f>
        <v>0</v>
      </c>
      <c r="BG285" s="225">
        <f>IF(N285="zákl. přenesená",J285,0)</f>
        <v>0</v>
      </c>
      <c r="BH285" s="225">
        <f>IF(N285="sníž. přenesená",J285,0)</f>
        <v>0</v>
      </c>
      <c r="BI285" s="225">
        <f>IF(N285="nulová",J285,0)</f>
        <v>0</v>
      </c>
      <c r="BJ285" s="17" t="s">
        <v>78</v>
      </c>
      <c r="BK285" s="225">
        <f>ROUND(I285*H285,2)</f>
        <v>0</v>
      </c>
      <c r="BL285" s="17" t="s">
        <v>228</v>
      </c>
      <c r="BM285" s="224" t="s">
        <v>390</v>
      </c>
    </row>
    <row r="286" s="14" customFormat="1">
      <c r="A286" s="14"/>
      <c r="B286" s="237"/>
      <c r="C286" s="238"/>
      <c r="D286" s="228" t="s">
        <v>146</v>
      </c>
      <c r="E286" s="239" t="s">
        <v>1</v>
      </c>
      <c r="F286" s="240" t="s">
        <v>382</v>
      </c>
      <c r="G286" s="238"/>
      <c r="H286" s="241">
        <v>3</v>
      </c>
      <c r="I286" s="242"/>
      <c r="J286" s="238"/>
      <c r="K286" s="238"/>
      <c r="L286" s="243"/>
      <c r="M286" s="244"/>
      <c r="N286" s="245"/>
      <c r="O286" s="245"/>
      <c r="P286" s="245"/>
      <c r="Q286" s="245"/>
      <c r="R286" s="245"/>
      <c r="S286" s="245"/>
      <c r="T286" s="246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T286" s="247" t="s">
        <v>146</v>
      </c>
      <c r="AU286" s="247" t="s">
        <v>80</v>
      </c>
      <c r="AV286" s="14" t="s">
        <v>80</v>
      </c>
      <c r="AW286" s="14" t="s">
        <v>30</v>
      </c>
      <c r="AX286" s="14" t="s">
        <v>73</v>
      </c>
      <c r="AY286" s="247" t="s">
        <v>130</v>
      </c>
    </row>
    <row r="287" s="15" customFormat="1">
      <c r="A287" s="15"/>
      <c r="B287" s="248"/>
      <c r="C287" s="249"/>
      <c r="D287" s="228" t="s">
        <v>146</v>
      </c>
      <c r="E287" s="250" t="s">
        <v>1</v>
      </c>
      <c r="F287" s="251" t="s">
        <v>149</v>
      </c>
      <c r="G287" s="249"/>
      <c r="H287" s="252">
        <v>3</v>
      </c>
      <c r="I287" s="253"/>
      <c r="J287" s="249"/>
      <c r="K287" s="249"/>
      <c r="L287" s="254"/>
      <c r="M287" s="255"/>
      <c r="N287" s="256"/>
      <c r="O287" s="256"/>
      <c r="P287" s="256"/>
      <c r="Q287" s="256"/>
      <c r="R287" s="256"/>
      <c r="S287" s="256"/>
      <c r="T287" s="257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T287" s="258" t="s">
        <v>146</v>
      </c>
      <c r="AU287" s="258" t="s">
        <v>80</v>
      </c>
      <c r="AV287" s="15" t="s">
        <v>137</v>
      </c>
      <c r="AW287" s="15" t="s">
        <v>30</v>
      </c>
      <c r="AX287" s="15" t="s">
        <v>78</v>
      </c>
      <c r="AY287" s="258" t="s">
        <v>130</v>
      </c>
    </row>
    <row r="288" s="2" customFormat="1" ht="24.15" customHeight="1">
      <c r="A288" s="38"/>
      <c r="B288" s="39"/>
      <c r="C288" s="212" t="s">
        <v>391</v>
      </c>
      <c r="D288" s="212" t="s">
        <v>133</v>
      </c>
      <c r="E288" s="213" t="s">
        <v>392</v>
      </c>
      <c r="F288" s="214" t="s">
        <v>393</v>
      </c>
      <c r="G288" s="215" t="s">
        <v>136</v>
      </c>
      <c r="H288" s="216">
        <v>2</v>
      </c>
      <c r="I288" s="217"/>
      <c r="J288" s="218">
        <f>ROUND(I288*H288,2)</f>
        <v>0</v>
      </c>
      <c r="K288" s="219"/>
      <c r="L288" s="44"/>
      <c r="M288" s="220" t="s">
        <v>1</v>
      </c>
      <c r="N288" s="221" t="s">
        <v>38</v>
      </c>
      <c r="O288" s="91"/>
      <c r="P288" s="222">
        <f>O288*H288</f>
        <v>0</v>
      </c>
      <c r="Q288" s="222">
        <v>0.00011</v>
      </c>
      <c r="R288" s="222">
        <f>Q288*H288</f>
        <v>0.00022000000000000001</v>
      </c>
      <c r="S288" s="222">
        <v>0</v>
      </c>
      <c r="T288" s="223">
        <f>S288*H288</f>
        <v>0</v>
      </c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R288" s="224" t="s">
        <v>228</v>
      </c>
      <c r="AT288" s="224" t="s">
        <v>133</v>
      </c>
      <c r="AU288" s="224" t="s">
        <v>80</v>
      </c>
      <c r="AY288" s="17" t="s">
        <v>130</v>
      </c>
      <c r="BE288" s="225">
        <f>IF(N288="základní",J288,0)</f>
        <v>0</v>
      </c>
      <c r="BF288" s="225">
        <f>IF(N288="snížená",J288,0)</f>
        <v>0</v>
      </c>
      <c r="BG288" s="225">
        <f>IF(N288="zákl. přenesená",J288,0)</f>
        <v>0</v>
      </c>
      <c r="BH288" s="225">
        <f>IF(N288="sníž. přenesená",J288,0)</f>
        <v>0</v>
      </c>
      <c r="BI288" s="225">
        <f>IF(N288="nulová",J288,0)</f>
        <v>0</v>
      </c>
      <c r="BJ288" s="17" t="s">
        <v>78</v>
      </c>
      <c r="BK288" s="225">
        <f>ROUND(I288*H288,2)</f>
        <v>0</v>
      </c>
      <c r="BL288" s="17" t="s">
        <v>228</v>
      </c>
      <c r="BM288" s="224" t="s">
        <v>394</v>
      </c>
    </row>
    <row r="289" s="2" customFormat="1" ht="24.15" customHeight="1">
      <c r="A289" s="38"/>
      <c r="B289" s="39"/>
      <c r="C289" s="212" t="s">
        <v>395</v>
      </c>
      <c r="D289" s="212" t="s">
        <v>133</v>
      </c>
      <c r="E289" s="213" t="s">
        <v>396</v>
      </c>
      <c r="F289" s="214" t="s">
        <v>397</v>
      </c>
      <c r="G289" s="215" t="s">
        <v>136</v>
      </c>
      <c r="H289" s="216">
        <v>2</v>
      </c>
      <c r="I289" s="217"/>
      <c r="J289" s="218">
        <f>ROUND(I289*H289,2)</f>
        <v>0</v>
      </c>
      <c r="K289" s="219"/>
      <c r="L289" s="44"/>
      <c r="M289" s="220" t="s">
        <v>1</v>
      </c>
      <c r="N289" s="221" t="s">
        <v>38</v>
      </c>
      <c r="O289" s="91"/>
      <c r="P289" s="222">
        <f>O289*H289</f>
        <v>0</v>
      </c>
      <c r="Q289" s="222">
        <v>0.00027</v>
      </c>
      <c r="R289" s="222">
        <f>Q289*H289</f>
        <v>0.00054000000000000001</v>
      </c>
      <c r="S289" s="222">
        <v>0</v>
      </c>
      <c r="T289" s="223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24" t="s">
        <v>228</v>
      </c>
      <c r="AT289" s="224" t="s">
        <v>133</v>
      </c>
      <c r="AU289" s="224" t="s">
        <v>80</v>
      </c>
      <c r="AY289" s="17" t="s">
        <v>130</v>
      </c>
      <c r="BE289" s="225">
        <f>IF(N289="základní",J289,0)</f>
        <v>0</v>
      </c>
      <c r="BF289" s="225">
        <f>IF(N289="snížená",J289,0)</f>
        <v>0</v>
      </c>
      <c r="BG289" s="225">
        <f>IF(N289="zákl. přenesená",J289,0)</f>
        <v>0</v>
      </c>
      <c r="BH289" s="225">
        <f>IF(N289="sníž. přenesená",J289,0)</f>
        <v>0</v>
      </c>
      <c r="BI289" s="225">
        <f>IF(N289="nulová",J289,0)</f>
        <v>0</v>
      </c>
      <c r="BJ289" s="17" t="s">
        <v>78</v>
      </c>
      <c r="BK289" s="225">
        <f>ROUND(I289*H289,2)</f>
        <v>0</v>
      </c>
      <c r="BL289" s="17" t="s">
        <v>228</v>
      </c>
      <c r="BM289" s="224" t="s">
        <v>398</v>
      </c>
    </row>
    <row r="290" s="2" customFormat="1" ht="24.15" customHeight="1">
      <c r="A290" s="38"/>
      <c r="B290" s="39"/>
      <c r="C290" s="212" t="s">
        <v>399</v>
      </c>
      <c r="D290" s="212" t="s">
        <v>133</v>
      </c>
      <c r="E290" s="213" t="s">
        <v>400</v>
      </c>
      <c r="F290" s="214" t="s">
        <v>401</v>
      </c>
      <c r="G290" s="215" t="s">
        <v>163</v>
      </c>
      <c r="H290" s="216">
        <v>8.8000000000000007</v>
      </c>
      <c r="I290" s="217"/>
      <c r="J290" s="218">
        <f>ROUND(I290*H290,2)</f>
        <v>0</v>
      </c>
      <c r="K290" s="219"/>
      <c r="L290" s="44"/>
      <c r="M290" s="220" t="s">
        <v>1</v>
      </c>
      <c r="N290" s="221" t="s">
        <v>38</v>
      </c>
      <c r="O290" s="91"/>
      <c r="P290" s="222">
        <f>O290*H290</f>
        <v>0</v>
      </c>
      <c r="Q290" s="222">
        <v>0.00019000000000000001</v>
      </c>
      <c r="R290" s="222">
        <f>Q290*H290</f>
        <v>0.0016720000000000003</v>
      </c>
      <c r="S290" s="222">
        <v>0</v>
      </c>
      <c r="T290" s="223">
        <f>S290*H290</f>
        <v>0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224" t="s">
        <v>228</v>
      </c>
      <c r="AT290" s="224" t="s">
        <v>133</v>
      </c>
      <c r="AU290" s="224" t="s">
        <v>80</v>
      </c>
      <c r="AY290" s="17" t="s">
        <v>130</v>
      </c>
      <c r="BE290" s="225">
        <f>IF(N290="základní",J290,0)</f>
        <v>0</v>
      </c>
      <c r="BF290" s="225">
        <f>IF(N290="snížená",J290,0)</f>
        <v>0</v>
      </c>
      <c r="BG290" s="225">
        <f>IF(N290="zákl. přenesená",J290,0)</f>
        <v>0</v>
      </c>
      <c r="BH290" s="225">
        <f>IF(N290="sníž. přenesená",J290,0)</f>
        <v>0</v>
      </c>
      <c r="BI290" s="225">
        <f>IF(N290="nulová",J290,0)</f>
        <v>0</v>
      </c>
      <c r="BJ290" s="17" t="s">
        <v>78</v>
      </c>
      <c r="BK290" s="225">
        <f>ROUND(I290*H290,2)</f>
        <v>0</v>
      </c>
      <c r="BL290" s="17" t="s">
        <v>228</v>
      </c>
      <c r="BM290" s="224" t="s">
        <v>402</v>
      </c>
    </row>
    <row r="291" s="2" customFormat="1" ht="21.75" customHeight="1">
      <c r="A291" s="38"/>
      <c r="B291" s="39"/>
      <c r="C291" s="212" t="s">
        <v>403</v>
      </c>
      <c r="D291" s="212" t="s">
        <v>133</v>
      </c>
      <c r="E291" s="213" t="s">
        <v>404</v>
      </c>
      <c r="F291" s="214" t="s">
        <v>405</v>
      </c>
      <c r="G291" s="215" t="s">
        <v>163</v>
      </c>
      <c r="H291" s="216">
        <v>8.8000000000000007</v>
      </c>
      <c r="I291" s="217"/>
      <c r="J291" s="218">
        <f>ROUND(I291*H291,2)</f>
        <v>0</v>
      </c>
      <c r="K291" s="219"/>
      <c r="L291" s="44"/>
      <c r="M291" s="220" t="s">
        <v>1</v>
      </c>
      <c r="N291" s="221" t="s">
        <v>38</v>
      </c>
      <c r="O291" s="91"/>
      <c r="P291" s="222">
        <f>O291*H291</f>
        <v>0</v>
      </c>
      <c r="Q291" s="222">
        <v>1.0000000000000001E-05</v>
      </c>
      <c r="R291" s="222">
        <f>Q291*H291</f>
        <v>8.8000000000000011E-05</v>
      </c>
      <c r="S291" s="222">
        <v>0</v>
      </c>
      <c r="T291" s="223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24" t="s">
        <v>228</v>
      </c>
      <c r="AT291" s="224" t="s">
        <v>133</v>
      </c>
      <c r="AU291" s="224" t="s">
        <v>80</v>
      </c>
      <c r="AY291" s="17" t="s">
        <v>130</v>
      </c>
      <c r="BE291" s="225">
        <f>IF(N291="základní",J291,0)</f>
        <v>0</v>
      </c>
      <c r="BF291" s="225">
        <f>IF(N291="snížená",J291,0)</f>
        <v>0</v>
      </c>
      <c r="BG291" s="225">
        <f>IF(N291="zákl. přenesená",J291,0)</f>
        <v>0</v>
      </c>
      <c r="BH291" s="225">
        <f>IF(N291="sníž. přenesená",J291,0)</f>
        <v>0</v>
      </c>
      <c r="BI291" s="225">
        <f>IF(N291="nulová",J291,0)</f>
        <v>0</v>
      </c>
      <c r="BJ291" s="17" t="s">
        <v>78</v>
      </c>
      <c r="BK291" s="225">
        <f>ROUND(I291*H291,2)</f>
        <v>0</v>
      </c>
      <c r="BL291" s="17" t="s">
        <v>228</v>
      </c>
      <c r="BM291" s="224" t="s">
        <v>406</v>
      </c>
    </row>
    <row r="292" s="2" customFormat="1" ht="24.15" customHeight="1">
      <c r="A292" s="38"/>
      <c r="B292" s="39"/>
      <c r="C292" s="212" t="s">
        <v>407</v>
      </c>
      <c r="D292" s="212" t="s">
        <v>133</v>
      </c>
      <c r="E292" s="213" t="s">
        <v>408</v>
      </c>
      <c r="F292" s="214" t="s">
        <v>409</v>
      </c>
      <c r="G292" s="215" t="s">
        <v>266</v>
      </c>
      <c r="H292" s="216">
        <v>0.012999999999999999</v>
      </c>
      <c r="I292" s="217"/>
      <c r="J292" s="218">
        <f>ROUND(I292*H292,2)</f>
        <v>0</v>
      </c>
      <c r="K292" s="219"/>
      <c r="L292" s="44"/>
      <c r="M292" s="220" t="s">
        <v>1</v>
      </c>
      <c r="N292" s="221" t="s">
        <v>38</v>
      </c>
      <c r="O292" s="91"/>
      <c r="P292" s="222">
        <f>O292*H292</f>
        <v>0</v>
      </c>
      <c r="Q292" s="222">
        <v>0</v>
      </c>
      <c r="R292" s="222">
        <f>Q292*H292</f>
        <v>0</v>
      </c>
      <c r="S292" s="222">
        <v>0</v>
      </c>
      <c r="T292" s="223">
        <f>S292*H292</f>
        <v>0</v>
      </c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R292" s="224" t="s">
        <v>228</v>
      </c>
      <c r="AT292" s="224" t="s">
        <v>133</v>
      </c>
      <c r="AU292" s="224" t="s">
        <v>80</v>
      </c>
      <c r="AY292" s="17" t="s">
        <v>130</v>
      </c>
      <c r="BE292" s="225">
        <f>IF(N292="základní",J292,0)</f>
        <v>0</v>
      </c>
      <c r="BF292" s="225">
        <f>IF(N292="snížená",J292,0)</f>
        <v>0</v>
      </c>
      <c r="BG292" s="225">
        <f>IF(N292="zákl. přenesená",J292,0)</f>
        <v>0</v>
      </c>
      <c r="BH292" s="225">
        <f>IF(N292="sníž. přenesená",J292,0)</f>
        <v>0</v>
      </c>
      <c r="BI292" s="225">
        <f>IF(N292="nulová",J292,0)</f>
        <v>0</v>
      </c>
      <c r="BJ292" s="17" t="s">
        <v>78</v>
      </c>
      <c r="BK292" s="225">
        <f>ROUND(I292*H292,2)</f>
        <v>0</v>
      </c>
      <c r="BL292" s="17" t="s">
        <v>228</v>
      </c>
      <c r="BM292" s="224" t="s">
        <v>410</v>
      </c>
    </row>
    <row r="293" s="12" customFormat="1" ht="22.8" customHeight="1">
      <c r="A293" s="12"/>
      <c r="B293" s="196"/>
      <c r="C293" s="197"/>
      <c r="D293" s="198" t="s">
        <v>72</v>
      </c>
      <c r="E293" s="210" t="s">
        <v>411</v>
      </c>
      <c r="F293" s="210" t="s">
        <v>412</v>
      </c>
      <c r="G293" s="197"/>
      <c r="H293" s="197"/>
      <c r="I293" s="200"/>
      <c r="J293" s="211">
        <f>BK293</f>
        <v>0</v>
      </c>
      <c r="K293" s="197"/>
      <c r="L293" s="202"/>
      <c r="M293" s="203"/>
      <c r="N293" s="204"/>
      <c r="O293" s="204"/>
      <c r="P293" s="205">
        <f>SUM(P294:P297)</f>
        <v>0</v>
      </c>
      <c r="Q293" s="204"/>
      <c r="R293" s="205">
        <f>SUM(R294:R297)</f>
        <v>0.04725</v>
      </c>
      <c r="S293" s="204"/>
      <c r="T293" s="206">
        <f>SUM(T294:T297)</f>
        <v>0</v>
      </c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R293" s="207" t="s">
        <v>80</v>
      </c>
      <c r="AT293" s="208" t="s">
        <v>72</v>
      </c>
      <c r="AU293" s="208" t="s">
        <v>78</v>
      </c>
      <c r="AY293" s="207" t="s">
        <v>130</v>
      </c>
      <c r="BK293" s="209">
        <f>SUM(BK294:BK297)</f>
        <v>0</v>
      </c>
    </row>
    <row r="294" s="2" customFormat="1" ht="24.15" customHeight="1">
      <c r="A294" s="38"/>
      <c r="B294" s="39"/>
      <c r="C294" s="212" t="s">
        <v>413</v>
      </c>
      <c r="D294" s="212" t="s">
        <v>133</v>
      </c>
      <c r="E294" s="213" t="s">
        <v>414</v>
      </c>
      <c r="F294" s="214" t="s">
        <v>415</v>
      </c>
      <c r="G294" s="215" t="s">
        <v>416</v>
      </c>
      <c r="H294" s="216">
        <v>1</v>
      </c>
      <c r="I294" s="217"/>
      <c r="J294" s="218">
        <f>ROUND(I294*H294,2)</f>
        <v>0</v>
      </c>
      <c r="K294" s="219"/>
      <c r="L294" s="44"/>
      <c r="M294" s="220" t="s">
        <v>1</v>
      </c>
      <c r="N294" s="221" t="s">
        <v>38</v>
      </c>
      <c r="O294" s="91"/>
      <c r="P294" s="222">
        <f>O294*H294</f>
        <v>0</v>
      </c>
      <c r="Q294" s="222">
        <v>0.02894</v>
      </c>
      <c r="R294" s="222">
        <f>Q294*H294</f>
        <v>0.02894</v>
      </c>
      <c r="S294" s="222">
        <v>0</v>
      </c>
      <c r="T294" s="223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24" t="s">
        <v>228</v>
      </c>
      <c r="AT294" s="224" t="s">
        <v>133</v>
      </c>
      <c r="AU294" s="224" t="s">
        <v>80</v>
      </c>
      <c r="AY294" s="17" t="s">
        <v>130</v>
      </c>
      <c r="BE294" s="225">
        <f>IF(N294="základní",J294,0)</f>
        <v>0</v>
      </c>
      <c r="BF294" s="225">
        <f>IF(N294="snížená",J294,0)</f>
        <v>0</v>
      </c>
      <c r="BG294" s="225">
        <f>IF(N294="zákl. přenesená",J294,0)</f>
        <v>0</v>
      </c>
      <c r="BH294" s="225">
        <f>IF(N294="sníž. přenesená",J294,0)</f>
        <v>0</v>
      </c>
      <c r="BI294" s="225">
        <f>IF(N294="nulová",J294,0)</f>
        <v>0</v>
      </c>
      <c r="BJ294" s="17" t="s">
        <v>78</v>
      </c>
      <c r="BK294" s="225">
        <f>ROUND(I294*H294,2)</f>
        <v>0</v>
      </c>
      <c r="BL294" s="17" t="s">
        <v>228</v>
      </c>
      <c r="BM294" s="224" t="s">
        <v>417</v>
      </c>
    </row>
    <row r="295" s="2" customFormat="1" ht="24.15" customHeight="1">
      <c r="A295" s="38"/>
      <c r="B295" s="39"/>
      <c r="C295" s="212" t="s">
        <v>418</v>
      </c>
      <c r="D295" s="212" t="s">
        <v>133</v>
      </c>
      <c r="E295" s="213" t="s">
        <v>419</v>
      </c>
      <c r="F295" s="214" t="s">
        <v>420</v>
      </c>
      <c r="G295" s="215" t="s">
        <v>416</v>
      </c>
      <c r="H295" s="216">
        <v>1</v>
      </c>
      <c r="I295" s="217"/>
      <c r="J295" s="218">
        <f>ROUND(I295*H295,2)</f>
        <v>0</v>
      </c>
      <c r="K295" s="219"/>
      <c r="L295" s="44"/>
      <c r="M295" s="220" t="s">
        <v>1</v>
      </c>
      <c r="N295" s="221" t="s">
        <v>38</v>
      </c>
      <c r="O295" s="91"/>
      <c r="P295" s="222">
        <f>O295*H295</f>
        <v>0</v>
      </c>
      <c r="Q295" s="222">
        <v>0.016469999999999999</v>
      </c>
      <c r="R295" s="222">
        <f>Q295*H295</f>
        <v>0.016469999999999999</v>
      </c>
      <c r="S295" s="222">
        <v>0</v>
      </c>
      <c r="T295" s="223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24" t="s">
        <v>228</v>
      </c>
      <c r="AT295" s="224" t="s">
        <v>133</v>
      </c>
      <c r="AU295" s="224" t="s">
        <v>80</v>
      </c>
      <c r="AY295" s="17" t="s">
        <v>130</v>
      </c>
      <c r="BE295" s="225">
        <f>IF(N295="základní",J295,0)</f>
        <v>0</v>
      </c>
      <c r="BF295" s="225">
        <f>IF(N295="snížená",J295,0)</f>
        <v>0</v>
      </c>
      <c r="BG295" s="225">
        <f>IF(N295="zákl. přenesená",J295,0)</f>
        <v>0</v>
      </c>
      <c r="BH295" s="225">
        <f>IF(N295="sníž. přenesená",J295,0)</f>
        <v>0</v>
      </c>
      <c r="BI295" s="225">
        <f>IF(N295="nulová",J295,0)</f>
        <v>0</v>
      </c>
      <c r="BJ295" s="17" t="s">
        <v>78</v>
      </c>
      <c r="BK295" s="225">
        <f>ROUND(I295*H295,2)</f>
        <v>0</v>
      </c>
      <c r="BL295" s="17" t="s">
        <v>228</v>
      </c>
      <c r="BM295" s="224" t="s">
        <v>421</v>
      </c>
    </row>
    <row r="296" s="2" customFormat="1" ht="16.5" customHeight="1">
      <c r="A296" s="38"/>
      <c r="B296" s="39"/>
      <c r="C296" s="212" t="s">
        <v>422</v>
      </c>
      <c r="D296" s="212" t="s">
        <v>133</v>
      </c>
      <c r="E296" s="213" t="s">
        <v>423</v>
      </c>
      <c r="F296" s="214" t="s">
        <v>424</v>
      </c>
      <c r="G296" s="215" t="s">
        <v>416</v>
      </c>
      <c r="H296" s="216">
        <v>1</v>
      </c>
      <c r="I296" s="217"/>
      <c r="J296" s="218">
        <f>ROUND(I296*H296,2)</f>
        <v>0</v>
      </c>
      <c r="K296" s="219"/>
      <c r="L296" s="44"/>
      <c r="M296" s="220" t="s">
        <v>1</v>
      </c>
      <c r="N296" s="221" t="s">
        <v>38</v>
      </c>
      <c r="O296" s="91"/>
      <c r="P296" s="222">
        <f>O296*H296</f>
        <v>0</v>
      </c>
      <c r="Q296" s="222">
        <v>0.0018400000000000001</v>
      </c>
      <c r="R296" s="222">
        <f>Q296*H296</f>
        <v>0.0018400000000000001</v>
      </c>
      <c r="S296" s="222">
        <v>0</v>
      </c>
      <c r="T296" s="223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224" t="s">
        <v>228</v>
      </c>
      <c r="AT296" s="224" t="s">
        <v>133</v>
      </c>
      <c r="AU296" s="224" t="s">
        <v>80</v>
      </c>
      <c r="AY296" s="17" t="s">
        <v>130</v>
      </c>
      <c r="BE296" s="225">
        <f>IF(N296="základní",J296,0)</f>
        <v>0</v>
      </c>
      <c r="BF296" s="225">
        <f>IF(N296="snížená",J296,0)</f>
        <v>0</v>
      </c>
      <c r="BG296" s="225">
        <f>IF(N296="zákl. přenesená",J296,0)</f>
        <v>0</v>
      </c>
      <c r="BH296" s="225">
        <f>IF(N296="sníž. přenesená",J296,0)</f>
        <v>0</v>
      </c>
      <c r="BI296" s="225">
        <f>IF(N296="nulová",J296,0)</f>
        <v>0</v>
      </c>
      <c r="BJ296" s="17" t="s">
        <v>78</v>
      </c>
      <c r="BK296" s="225">
        <f>ROUND(I296*H296,2)</f>
        <v>0</v>
      </c>
      <c r="BL296" s="17" t="s">
        <v>228</v>
      </c>
      <c r="BM296" s="224" t="s">
        <v>425</v>
      </c>
    </row>
    <row r="297" s="2" customFormat="1" ht="24.15" customHeight="1">
      <c r="A297" s="38"/>
      <c r="B297" s="39"/>
      <c r="C297" s="212" t="s">
        <v>426</v>
      </c>
      <c r="D297" s="212" t="s">
        <v>133</v>
      </c>
      <c r="E297" s="213" t="s">
        <v>427</v>
      </c>
      <c r="F297" s="214" t="s">
        <v>428</v>
      </c>
      <c r="G297" s="215" t="s">
        <v>266</v>
      </c>
      <c r="H297" s="216">
        <v>0.047</v>
      </c>
      <c r="I297" s="217"/>
      <c r="J297" s="218">
        <f>ROUND(I297*H297,2)</f>
        <v>0</v>
      </c>
      <c r="K297" s="219"/>
      <c r="L297" s="44"/>
      <c r="M297" s="220" t="s">
        <v>1</v>
      </c>
      <c r="N297" s="221" t="s">
        <v>38</v>
      </c>
      <c r="O297" s="91"/>
      <c r="P297" s="222">
        <f>O297*H297</f>
        <v>0</v>
      </c>
      <c r="Q297" s="222">
        <v>0</v>
      </c>
      <c r="R297" s="222">
        <f>Q297*H297</f>
        <v>0</v>
      </c>
      <c r="S297" s="222">
        <v>0</v>
      </c>
      <c r="T297" s="223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24" t="s">
        <v>228</v>
      </c>
      <c r="AT297" s="224" t="s">
        <v>133</v>
      </c>
      <c r="AU297" s="224" t="s">
        <v>80</v>
      </c>
      <c r="AY297" s="17" t="s">
        <v>130</v>
      </c>
      <c r="BE297" s="225">
        <f>IF(N297="základní",J297,0)</f>
        <v>0</v>
      </c>
      <c r="BF297" s="225">
        <f>IF(N297="snížená",J297,0)</f>
        <v>0</v>
      </c>
      <c r="BG297" s="225">
        <f>IF(N297="zákl. přenesená",J297,0)</f>
        <v>0</v>
      </c>
      <c r="BH297" s="225">
        <f>IF(N297="sníž. přenesená",J297,0)</f>
        <v>0</v>
      </c>
      <c r="BI297" s="225">
        <f>IF(N297="nulová",J297,0)</f>
        <v>0</v>
      </c>
      <c r="BJ297" s="17" t="s">
        <v>78</v>
      </c>
      <c r="BK297" s="225">
        <f>ROUND(I297*H297,2)</f>
        <v>0</v>
      </c>
      <c r="BL297" s="17" t="s">
        <v>228</v>
      </c>
      <c r="BM297" s="224" t="s">
        <v>429</v>
      </c>
    </row>
    <row r="298" s="12" customFormat="1" ht="22.8" customHeight="1">
      <c r="A298" s="12"/>
      <c r="B298" s="196"/>
      <c r="C298" s="197"/>
      <c r="D298" s="198" t="s">
        <v>72</v>
      </c>
      <c r="E298" s="210" t="s">
        <v>430</v>
      </c>
      <c r="F298" s="210" t="s">
        <v>431</v>
      </c>
      <c r="G298" s="197"/>
      <c r="H298" s="197"/>
      <c r="I298" s="200"/>
      <c r="J298" s="211">
        <f>BK298</f>
        <v>0</v>
      </c>
      <c r="K298" s="197"/>
      <c r="L298" s="202"/>
      <c r="M298" s="203"/>
      <c r="N298" s="204"/>
      <c r="O298" s="204"/>
      <c r="P298" s="205">
        <f>P299+P303+P321+P345</f>
        <v>0</v>
      </c>
      <c r="Q298" s="204"/>
      <c r="R298" s="205">
        <f>R299+R303+R321+R345</f>
        <v>0</v>
      </c>
      <c r="S298" s="204"/>
      <c r="T298" s="206">
        <f>T299+T303+T321+T345</f>
        <v>0</v>
      </c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R298" s="207" t="s">
        <v>80</v>
      </c>
      <c r="AT298" s="208" t="s">
        <v>72</v>
      </c>
      <c r="AU298" s="208" t="s">
        <v>78</v>
      </c>
      <c r="AY298" s="207" t="s">
        <v>130</v>
      </c>
      <c r="BK298" s="209">
        <f>BK299+BK303+BK321+BK345</f>
        <v>0</v>
      </c>
    </row>
    <row r="299" s="12" customFormat="1" ht="20.88" customHeight="1">
      <c r="A299" s="12"/>
      <c r="B299" s="196"/>
      <c r="C299" s="197"/>
      <c r="D299" s="198" t="s">
        <v>72</v>
      </c>
      <c r="E299" s="210" t="s">
        <v>432</v>
      </c>
      <c r="F299" s="210" t="s">
        <v>433</v>
      </c>
      <c r="G299" s="197"/>
      <c r="H299" s="197"/>
      <c r="I299" s="200"/>
      <c r="J299" s="211">
        <f>BK299</f>
        <v>0</v>
      </c>
      <c r="K299" s="197"/>
      <c r="L299" s="202"/>
      <c r="M299" s="203"/>
      <c r="N299" s="204"/>
      <c r="O299" s="204"/>
      <c r="P299" s="205">
        <f>SUM(P300:P302)</f>
        <v>0</v>
      </c>
      <c r="Q299" s="204"/>
      <c r="R299" s="205">
        <f>SUM(R300:R302)</f>
        <v>0</v>
      </c>
      <c r="S299" s="204"/>
      <c r="T299" s="206">
        <f>SUM(T300:T302)</f>
        <v>0</v>
      </c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R299" s="207" t="s">
        <v>78</v>
      </c>
      <c r="AT299" s="208" t="s">
        <v>72</v>
      </c>
      <c r="AU299" s="208" t="s">
        <v>80</v>
      </c>
      <c r="AY299" s="207" t="s">
        <v>130</v>
      </c>
      <c r="BK299" s="209">
        <f>SUM(BK300:BK302)</f>
        <v>0</v>
      </c>
    </row>
    <row r="300" s="2" customFormat="1" ht="16.5" customHeight="1">
      <c r="A300" s="38"/>
      <c r="B300" s="39"/>
      <c r="C300" s="212" t="s">
        <v>434</v>
      </c>
      <c r="D300" s="212" t="s">
        <v>133</v>
      </c>
      <c r="E300" s="213" t="s">
        <v>435</v>
      </c>
      <c r="F300" s="214" t="s">
        <v>436</v>
      </c>
      <c r="G300" s="215" t="s">
        <v>163</v>
      </c>
      <c r="H300" s="216">
        <v>12</v>
      </c>
      <c r="I300" s="217"/>
      <c r="J300" s="218">
        <f>ROUND(I300*H300,2)</f>
        <v>0</v>
      </c>
      <c r="K300" s="219"/>
      <c r="L300" s="44"/>
      <c r="M300" s="220" t="s">
        <v>1</v>
      </c>
      <c r="N300" s="221" t="s">
        <v>38</v>
      </c>
      <c r="O300" s="91"/>
      <c r="P300" s="222">
        <f>O300*H300</f>
        <v>0</v>
      </c>
      <c r="Q300" s="222">
        <v>0</v>
      </c>
      <c r="R300" s="222">
        <f>Q300*H300</f>
        <v>0</v>
      </c>
      <c r="S300" s="222">
        <v>0</v>
      </c>
      <c r="T300" s="223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224" t="s">
        <v>228</v>
      </c>
      <c r="AT300" s="224" t="s">
        <v>133</v>
      </c>
      <c r="AU300" s="224" t="s">
        <v>131</v>
      </c>
      <c r="AY300" s="17" t="s">
        <v>130</v>
      </c>
      <c r="BE300" s="225">
        <f>IF(N300="základní",J300,0)</f>
        <v>0</v>
      </c>
      <c r="BF300" s="225">
        <f>IF(N300="snížená",J300,0)</f>
        <v>0</v>
      </c>
      <c r="BG300" s="225">
        <f>IF(N300="zákl. přenesená",J300,0)</f>
        <v>0</v>
      </c>
      <c r="BH300" s="225">
        <f>IF(N300="sníž. přenesená",J300,0)</f>
        <v>0</v>
      </c>
      <c r="BI300" s="225">
        <f>IF(N300="nulová",J300,0)</f>
        <v>0</v>
      </c>
      <c r="BJ300" s="17" t="s">
        <v>78</v>
      </c>
      <c r="BK300" s="225">
        <f>ROUND(I300*H300,2)</f>
        <v>0</v>
      </c>
      <c r="BL300" s="17" t="s">
        <v>228</v>
      </c>
      <c r="BM300" s="224" t="s">
        <v>437</v>
      </c>
    </row>
    <row r="301" s="2" customFormat="1" ht="24.15" customHeight="1">
      <c r="A301" s="38"/>
      <c r="B301" s="39"/>
      <c r="C301" s="212" t="s">
        <v>438</v>
      </c>
      <c r="D301" s="212" t="s">
        <v>133</v>
      </c>
      <c r="E301" s="213" t="s">
        <v>439</v>
      </c>
      <c r="F301" s="214" t="s">
        <v>440</v>
      </c>
      <c r="G301" s="215" t="s">
        <v>441</v>
      </c>
      <c r="H301" s="216">
        <v>1</v>
      </c>
      <c r="I301" s="217"/>
      <c r="J301" s="218">
        <f>ROUND(I301*H301,2)</f>
        <v>0</v>
      </c>
      <c r="K301" s="219"/>
      <c r="L301" s="44"/>
      <c r="M301" s="220" t="s">
        <v>1</v>
      </c>
      <c r="N301" s="221" t="s">
        <v>38</v>
      </c>
      <c r="O301" s="91"/>
      <c r="P301" s="222">
        <f>O301*H301</f>
        <v>0</v>
      </c>
      <c r="Q301" s="222">
        <v>0</v>
      </c>
      <c r="R301" s="222">
        <f>Q301*H301</f>
        <v>0</v>
      </c>
      <c r="S301" s="222">
        <v>0</v>
      </c>
      <c r="T301" s="223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24" t="s">
        <v>228</v>
      </c>
      <c r="AT301" s="224" t="s">
        <v>133</v>
      </c>
      <c r="AU301" s="224" t="s">
        <v>131</v>
      </c>
      <c r="AY301" s="17" t="s">
        <v>130</v>
      </c>
      <c r="BE301" s="225">
        <f>IF(N301="základní",J301,0)</f>
        <v>0</v>
      </c>
      <c r="BF301" s="225">
        <f>IF(N301="snížená",J301,0)</f>
        <v>0</v>
      </c>
      <c r="BG301" s="225">
        <f>IF(N301="zákl. přenesená",J301,0)</f>
        <v>0</v>
      </c>
      <c r="BH301" s="225">
        <f>IF(N301="sníž. přenesená",J301,0)</f>
        <v>0</v>
      </c>
      <c r="BI301" s="225">
        <f>IF(N301="nulová",J301,0)</f>
        <v>0</v>
      </c>
      <c r="BJ301" s="17" t="s">
        <v>78</v>
      </c>
      <c r="BK301" s="225">
        <f>ROUND(I301*H301,2)</f>
        <v>0</v>
      </c>
      <c r="BL301" s="17" t="s">
        <v>228</v>
      </c>
      <c r="BM301" s="224" t="s">
        <v>442</v>
      </c>
    </row>
    <row r="302" s="2" customFormat="1" ht="24.15" customHeight="1">
      <c r="A302" s="38"/>
      <c r="B302" s="39"/>
      <c r="C302" s="212" t="s">
        <v>443</v>
      </c>
      <c r="D302" s="212" t="s">
        <v>133</v>
      </c>
      <c r="E302" s="213" t="s">
        <v>444</v>
      </c>
      <c r="F302" s="214" t="s">
        <v>445</v>
      </c>
      <c r="G302" s="215" t="s">
        <v>441</v>
      </c>
      <c r="H302" s="216">
        <v>2</v>
      </c>
      <c r="I302" s="217"/>
      <c r="J302" s="218">
        <f>ROUND(I302*H302,2)</f>
        <v>0</v>
      </c>
      <c r="K302" s="219"/>
      <c r="L302" s="44"/>
      <c r="M302" s="220" t="s">
        <v>1</v>
      </c>
      <c r="N302" s="221" t="s">
        <v>38</v>
      </c>
      <c r="O302" s="91"/>
      <c r="P302" s="222">
        <f>O302*H302</f>
        <v>0</v>
      </c>
      <c r="Q302" s="222">
        <v>0</v>
      </c>
      <c r="R302" s="222">
        <f>Q302*H302</f>
        <v>0</v>
      </c>
      <c r="S302" s="222">
        <v>0</v>
      </c>
      <c r="T302" s="223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224" t="s">
        <v>228</v>
      </c>
      <c r="AT302" s="224" t="s">
        <v>133</v>
      </c>
      <c r="AU302" s="224" t="s">
        <v>131</v>
      </c>
      <c r="AY302" s="17" t="s">
        <v>130</v>
      </c>
      <c r="BE302" s="225">
        <f>IF(N302="základní",J302,0)</f>
        <v>0</v>
      </c>
      <c r="BF302" s="225">
        <f>IF(N302="snížená",J302,0)</f>
        <v>0</v>
      </c>
      <c r="BG302" s="225">
        <f>IF(N302="zákl. přenesená",J302,0)</f>
        <v>0</v>
      </c>
      <c r="BH302" s="225">
        <f>IF(N302="sníž. přenesená",J302,0)</f>
        <v>0</v>
      </c>
      <c r="BI302" s="225">
        <f>IF(N302="nulová",J302,0)</f>
        <v>0</v>
      </c>
      <c r="BJ302" s="17" t="s">
        <v>78</v>
      </c>
      <c r="BK302" s="225">
        <f>ROUND(I302*H302,2)</f>
        <v>0</v>
      </c>
      <c r="BL302" s="17" t="s">
        <v>228</v>
      </c>
      <c r="BM302" s="224" t="s">
        <v>446</v>
      </c>
    </row>
    <row r="303" s="12" customFormat="1" ht="20.88" customHeight="1">
      <c r="A303" s="12"/>
      <c r="B303" s="196"/>
      <c r="C303" s="197"/>
      <c r="D303" s="198" t="s">
        <v>72</v>
      </c>
      <c r="E303" s="210" t="s">
        <v>447</v>
      </c>
      <c r="F303" s="210" t="s">
        <v>448</v>
      </c>
      <c r="G303" s="197"/>
      <c r="H303" s="197"/>
      <c r="I303" s="200"/>
      <c r="J303" s="211">
        <f>BK303</f>
        <v>0</v>
      </c>
      <c r="K303" s="197"/>
      <c r="L303" s="202"/>
      <c r="M303" s="203"/>
      <c r="N303" s="204"/>
      <c r="O303" s="204"/>
      <c r="P303" s="205">
        <f>SUM(P304:P320)</f>
        <v>0</v>
      </c>
      <c r="Q303" s="204"/>
      <c r="R303" s="205">
        <f>SUM(R304:R320)</f>
        <v>0</v>
      </c>
      <c r="S303" s="204"/>
      <c r="T303" s="206">
        <f>SUM(T304:T320)</f>
        <v>0</v>
      </c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R303" s="207" t="s">
        <v>78</v>
      </c>
      <c r="AT303" s="208" t="s">
        <v>72</v>
      </c>
      <c r="AU303" s="208" t="s">
        <v>80</v>
      </c>
      <c r="AY303" s="207" t="s">
        <v>130</v>
      </c>
      <c r="BK303" s="209">
        <f>SUM(BK304:BK320)</f>
        <v>0</v>
      </c>
    </row>
    <row r="304" s="2" customFormat="1" ht="16.5" customHeight="1">
      <c r="A304" s="38"/>
      <c r="B304" s="39"/>
      <c r="C304" s="212" t="s">
        <v>449</v>
      </c>
      <c r="D304" s="212" t="s">
        <v>133</v>
      </c>
      <c r="E304" s="213" t="s">
        <v>450</v>
      </c>
      <c r="F304" s="214" t="s">
        <v>451</v>
      </c>
      <c r="G304" s="215" t="s">
        <v>163</v>
      </c>
      <c r="H304" s="216">
        <v>21</v>
      </c>
      <c r="I304" s="217"/>
      <c r="J304" s="218">
        <f>ROUND(I304*H304,2)</f>
        <v>0</v>
      </c>
      <c r="K304" s="219"/>
      <c r="L304" s="44"/>
      <c r="M304" s="220" t="s">
        <v>1</v>
      </c>
      <c r="N304" s="221" t="s">
        <v>38</v>
      </c>
      <c r="O304" s="91"/>
      <c r="P304" s="222">
        <f>O304*H304</f>
        <v>0</v>
      </c>
      <c r="Q304" s="222">
        <v>0</v>
      </c>
      <c r="R304" s="222">
        <f>Q304*H304</f>
        <v>0</v>
      </c>
      <c r="S304" s="222">
        <v>0</v>
      </c>
      <c r="T304" s="223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224" t="s">
        <v>228</v>
      </c>
      <c r="AT304" s="224" t="s">
        <v>133</v>
      </c>
      <c r="AU304" s="224" t="s">
        <v>131</v>
      </c>
      <c r="AY304" s="17" t="s">
        <v>130</v>
      </c>
      <c r="BE304" s="225">
        <f>IF(N304="základní",J304,0)</f>
        <v>0</v>
      </c>
      <c r="BF304" s="225">
        <f>IF(N304="snížená",J304,0)</f>
        <v>0</v>
      </c>
      <c r="BG304" s="225">
        <f>IF(N304="zákl. přenesená",J304,0)</f>
        <v>0</v>
      </c>
      <c r="BH304" s="225">
        <f>IF(N304="sníž. přenesená",J304,0)</f>
        <v>0</v>
      </c>
      <c r="BI304" s="225">
        <f>IF(N304="nulová",J304,0)</f>
        <v>0</v>
      </c>
      <c r="BJ304" s="17" t="s">
        <v>78</v>
      </c>
      <c r="BK304" s="225">
        <f>ROUND(I304*H304,2)</f>
        <v>0</v>
      </c>
      <c r="BL304" s="17" t="s">
        <v>228</v>
      </c>
      <c r="BM304" s="224" t="s">
        <v>452</v>
      </c>
    </row>
    <row r="305" s="2" customFormat="1" ht="16.5" customHeight="1">
      <c r="A305" s="38"/>
      <c r="B305" s="39"/>
      <c r="C305" s="212" t="s">
        <v>453</v>
      </c>
      <c r="D305" s="212" t="s">
        <v>133</v>
      </c>
      <c r="E305" s="213" t="s">
        <v>454</v>
      </c>
      <c r="F305" s="214" t="s">
        <v>455</v>
      </c>
      <c r="G305" s="215" t="s">
        <v>163</v>
      </c>
      <c r="H305" s="216">
        <v>38</v>
      </c>
      <c r="I305" s="217"/>
      <c r="J305" s="218">
        <f>ROUND(I305*H305,2)</f>
        <v>0</v>
      </c>
      <c r="K305" s="219"/>
      <c r="L305" s="44"/>
      <c r="M305" s="220" t="s">
        <v>1</v>
      </c>
      <c r="N305" s="221" t="s">
        <v>38</v>
      </c>
      <c r="O305" s="91"/>
      <c r="P305" s="222">
        <f>O305*H305</f>
        <v>0</v>
      </c>
      <c r="Q305" s="222">
        <v>0</v>
      </c>
      <c r="R305" s="222">
        <f>Q305*H305</f>
        <v>0</v>
      </c>
      <c r="S305" s="222">
        <v>0</v>
      </c>
      <c r="T305" s="223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24" t="s">
        <v>228</v>
      </c>
      <c r="AT305" s="224" t="s">
        <v>133</v>
      </c>
      <c r="AU305" s="224" t="s">
        <v>131</v>
      </c>
      <c r="AY305" s="17" t="s">
        <v>130</v>
      </c>
      <c r="BE305" s="225">
        <f>IF(N305="základní",J305,0)</f>
        <v>0</v>
      </c>
      <c r="BF305" s="225">
        <f>IF(N305="snížená",J305,0)</f>
        <v>0</v>
      </c>
      <c r="BG305" s="225">
        <f>IF(N305="zákl. přenesená",J305,0)</f>
        <v>0</v>
      </c>
      <c r="BH305" s="225">
        <f>IF(N305="sníž. přenesená",J305,0)</f>
        <v>0</v>
      </c>
      <c r="BI305" s="225">
        <f>IF(N305="nulová",J305,0)</f>
        <v>0</v>
      </c>
      <c r="BJ305" s="17" t="s">
        <v>78</v>
      </c>
      <c r="BK305" s="225">
        <f>ROUND(I305*H305,2)</f>
        <v>0</v>
      </c>
      <c r="BL305" s="17" t="s">
        <v>228</v>
      </c>
      <c r="BM305" s="224" t="s">
        <v>456</v>
      </c>
    </row>
    <row r="306" s="2" customFormat="1" ht="16.5" customHeight="1">
      <c r="A306" s="38"/>
      <c r="B306" s="39"/>
      <c r="C306" s="212" t="s">
        <v>457</v>
      </c>
      <c r="D306" s="212" t="s">
        <v>133</v>
      </c>
      <c r="E306" s="213" t="s">
        <v>458</v>
      </c>
      <c r="F306" s="214" t="s">
        <v>459</v>
      </c>
      <c r="G306" s="215" t="s">
        <v>163</v>
      </c>
      <c r="H306" s="216">
        <v>11</v>
      </c>
      <c r="I306" s="217"/>
      <c r="J306" s="218">
        <f>ROUND(I306*H306,2)</f>
        <v>0</v>
      </c>
      <c r="K306" s="219"/>
      <c r="L306" s="44"/>
      <c r="M306" s="220" t="s">
        <v>1</v>
      </c>
      <c r="N306" s="221" t="s">
        <v>38</v>
      </c>
      <c r="O306" s="91"/>
      <c r="P306" s="222">
        <f>O306*H306</f>
        <v>0</v>
      </c>
      <c r="Q306" s="222">
        <v>0</v>
      </c>
      <c r="R306" s="222">
        <f>Q306*H306</f>
        <v>0</v>
      </c>
      <c r="S306" s="222">
        <v>0</v>
      </c>
      <c r="T306" s="223">
        <f>S306*H306</f>
        <v>0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224" t="s">
        <v>228</v>
      </c>
      <c r="AT306" s="224" t="s">
        <v>133</v>
      </c>
      <c r="AU306" s="224" t="s">
        <v>131</v>
      </c>
      <c r="AY306" s="17" t="s">
        <v>130</v>
      </c>
      <c r="BE306" s="225">
        <f>IF(N306="základní",J306,0)</f>
        <v>0</v>
      </c>
      <c r="BF306" s="225">
        <f>IF(N306="snížená",J306,0)</f>
        <v>0</v>
      </c>
      <c r="BG306" s="225">
        <f>IF(N306="zákl. přenesená",J306,0)</f>
        <v>0</v>
      </c>
      <c r="BH306" s="225">
        <f>IF(N306="sníž. přenesená",J306,0)</f>
        <v>0</v>
      </c>
      <c r="BI306" s="225">
        <f>IF(N306="nulová",J306,0)</f>
        <v>0</v>
      </c>
      <c r="BJ306" s="17" t="s">
        <v>78</v>
      </c>
      <c r="BK306" s="225">
        <f>ROUND(I306*H306,2)</f>
        <v>0</v>
      </c>
      <c r="BL306" s="17" t="s">
        <v>228</v>
      </c>
      <c r="BM306" s="224" t="s">
        <v>460</v>
      </c>
    </row>
    <row r="307" s="2" customFormat="1" ht="16.5" customHeight="1">
      <c r="A307" s="38"/>
      <c r="B307" s="39"/>
      <c r="C307" s="212" t="s">
        <v>461</v>
      </c>
      <c r="D307" s="212" t="s">
        <v>133</v>
      </c>
      <c r="E307" s="213" t="s">
        <v>462</v>
      </c>
      <c r="F307" s="214" t="s">
        <v>463</v>
      </c>
      <c r="G307" s="215" t="s">
        <v>163</v>
      </c>
      <c r="H307" s="216">
        <v>32</v>
      </c>
      <c r="I307" s="217"/>
      <c r="J307" s="218">
        <f>ROUND(I307*H307,2)</f>
        <v>0</v>
      </c>
      <c r="K307" s="219"/>
      <c r="L307" s="44"/>
      <c r="M307" s="220" t="s">
        <v>1</v>
      </c>
      <c r="N307" s="221" t="s">
        <v>38</v>
      </c>
      <c r="O307" s="91"/>
      <c r="P307" s="222">
        <f>O307*H307</f>
        <v>0</v>
      </c>
      <c r="Q307" s="222">
        <v>0</v>
      </c>
      <c r="R307" s="222">
        <f>Q307*H307</f>
        <v>0</v>
      </c>
      <c r="S307" s="222">
        <v>0</v>
      </c>
      <c r="T307" s="223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24" t="s">
        <v>228</v>
      </c>
      <c r="AT307" s="224" t="s">
        <v>133</v>
      </c>
      <c r="AU307" s="224" t="s">
        <v>131</v>
      </c>
      <c r="AY307" s="17" t="s">
        <v>130</v>
      </c>
      <c r="BE307" s="225">
        <f>IF(N307="základní",J307,0)</f>
        <v>0</v>
      </c>
      <c r="BF307" s="225">
        <f>IF(N307="snížená",J307,0)</f>
        <v>0</v>
      </c>
      <c r="BG307" s="225">
        <f>IF(N307="zákl. přenesená",J307,0)</f>
        <v>0</v>
      </c>
      <c r="BH307" s="225">
        <f>IF(N307="sníž. přenesená",J307,0)</f>
        <v>0</v>
      </c>
      <c r="BI307" s="225">
        <f>IF(N307="nulová",J307,0)</f>
        <v>0</v>
      </c>
      <c r="BJ307" s="17" t="s">
        <v>78</v>
      </c>
      <c r="BK307" s="225">
        <f>ROUND(I307*H307,2)</f>
        <v>0</v>
      </c>
      <c r="BL307" s="17" t="s">
        <v>228</v>
      </c>
      <c r="BM307" s="224" t="s">
        <v>464</v>
      </c>
    </row>
    <row r="308" s="2" customFormat="1" ht="21.75" customHeight="1">
      <c r="A308" s="38"/>
      <c r="B308" s="39"/>
      <c r="C308" s="212" t="s">
        <v>465</v>
      </c>
      <c r="D308" s="212" t="s">
        <v>133</v>
      </c>
      <c r="E308" s="213" t="s">
        <v>466</v>
      </c>
      <c r="F308" s="214" t="s">
        <v>467</v>
      </c>
      <c r="G308" s="215" t="s">
        <v>163</v>
      </c>
      <c r="H308" s="216">
        <v>16</v>
      </c>
      <c r="I308" s="217"/>
      <c r="J308" s="218">
        <f>ROUND(I308*H308,2)</f>
        <v>0</v>
      </c>
      <c r="K308" s="219"/>
      <c r="L308" s="44"/>
      <c r="M308" s="220" t="s">
        <v>1</v>
      </c>
      <c r="N308" s="221" t="s">
        <v>38</v>
      </c>
      <c r="O308" s="91"/>
      <c r="P308" s="222">
        <f>O308*H308</f>
        <v>0</v>
      </c>
      <c r="Q308" s="222">
        <v>0</v>
      </c>
      <c r="R308" s="222">
        <f>Q308*H308</f>
        <v>0</v>
      </c>
      <c r="S308" s="222">
        <v>0</v>
      </c>
      <c r="T308" s="223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224" t="s">
        <v>228</v>
      </c>
      <c r="AT308" s="224" t="s">
        <v>133</v>
      </c>
      <c r="AU308" s="224" t="s">
        <v>131</v>
      </c>
      <c r="AY308" s="17" t="s">
        <v>130</v>
      </c>
      <c r="BE308" s="225">
        <f>IF(N308="základní",J308,0)</f>
        <v>0</v>
      </c>
      <c r="BF308" s="225">
        <f>IF(N308="snížená",J308,0)</f>
        <v>0</v>
      </c>
      <c r="BG308" s="225">
        <f>IF(N308="zákl. přenesená",J308,0)</f>
        <v>0</v>
      </c>
      <c r="BH308" s="225">
        <f>IF(N308="sníž. přenesená",J308,0)</f>
        <v>0</v>
      </c>
      <c r="BI308" s="225">
        <f>IF(N308="nulová",J308,0)</f>
        <v>0</v>
      </c>
      <c r="BJ308" s="17" t="s">
        <v>78</v>
      </c>
      <c r="BK308" s="225">
        <f>ROUND(I308*H308,2)</f>
        <v>0</v>
      </c>
      <c r="BL308" s="17" t="s">
        <v>228</v>
      </c>
      <c r="BM308" s="224" t="s">
        <v>468</v>
      </c>
    </row>
    <row r="309" s="2" customFormat="1" ht="16.5" customHeight="1">
      <c r="A309" s="38"/>
      <c r="B309" s="39"/>
      <c r="C309" s="212" t="s">
        <v>469</v>
      </c>
      <c r="D309" s="212" t="s">
        <v>133</v>
      </c>
      <c r="E309" s="213" t="s">
        <v>470</v>
      </c>
      <c r="F309" s="214" t="s">
        <v>471</v>
      </c>
      <c r="G309" s="215" t="s">
        <v>163</v>
      </c>
      <c r="H309" s="216">
        <v>6</v>
      </c>
      <c r="I309" s="217"/>
      <c r="J309" s="218">
        <f>ROUND(I309*H309,2)</f>
        <v>0</v>
      </c>
      <c r="K309" s="219"/>
      <c r="L309" s="44"/>
      <c r="M309" s="220" t="s">
        <v>1</v>
      </c>
      <c r="N309" s="221" t="s">
        <v>38</v>
      </c>
      <c r="O309" s="91"/>
      <c r="P309" s="222">
        <f>O309*H309</f>
        <v>0</v>
      </c>
      <c r="Q309" s="222">
        <v>0</v>
      </c>
      <c r="R309" s="222">
        <f>Q309*H309</f>
        <v>0</v>
      </c>
      <c r="S309" s="222">
        <v>0</v>
      </c>
      <c r="T309" s="223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224" t="s">
        <v>228</v>
      </c>
      <c r="AT309" s="224" t="s">
        <v>133</v>
      </c>
      <c r="AU309" s="224" t="s">
        <v>131</v>
      </c>
      <c r="AY309" s="17" t="s">
        <v>130</v>
      </c>
      <c r="BE309" s="225">
        <f>IF(N309="základní",J309,0)</f>
        <v>0</v>
      </c>
      <c r="BF309" s="225">
        <f>IF(N309="snížená",J309,0)</f>
        <v>0</v>
      </c>
      <c r="BG309" s="225">
        <f>IF(N309="zákl. přenesená",J309,0)</f>
        <v>0</v>
      </c>
      <c r="BH309" s="225">
        <f>IF(N309="sníž. přenesená",J309,0)</f>
        <v>0</v>
      </c>
      <c r="BI309" s="225">
        <f>IF(N309="nulová",J309,0)</f>
        <v>0</v>
      </c>
      <c r="BJ309" s="17" t="s">
        <v>78</v>
      </c>
      <c r="BK309" s="225">
        <f>ROUND(I309*H309,2)</f>
        <v>0</v>
      </c>
      <c r="BL309" s="17" t="s">
        <v>228</v>
      </c>
      <c r="BM309" s="224" t="s">
        <v>472</v>
      </c>
    </row>
    <row r="310" s="2" customFormat="1" ht="16.5" customHeight="1">
      <c r="A310" s="38"/>
      <c r="B310" s="39"/>
      <c r="C310" s="212" t="s">
        <v>473</v>
      </c>
      <c r="D310" s="212" t="s">
        <v>133</v>
      </c>
      <c r="E310" s="213" t="s">
        <v>474</v>
      </c>
      <c r="F310" s="214" t="s">
        <v>475</v>
      </c>
      <c r="G310" s="215" t="s">
        <v>441</v>
      </c>
      <c r="H310" s="216">
        <v>19</v>
      </c>
      <c r="I310" s="217"/>
      <c r="J310" s="218">
        <f>ROUND(I310*H310,2)</f>
        <v>0</v>
      </c>
      <c r="K310" s="219"/>
      <c r="L310" s="44"/>
      <c r="M310" s="220" t="s">
        <v>1</v>
      </c>
      <c r="N310" s="221" t="s">
        <v>38</v>
      </c>
      <c r="O310" s="91"/>
      <c r="P310" s="222">
        <f>O310*H310</f>
        <v>0</v>
      </c>
      <c r="Q310" s="222">
        <v>0</v>
      </c>
      <c r="R310" s="222">
        <f>Q310*H310</f>
        <v>0</v>
      </c>
      <c r="S310" s="222">
        <v>0</v>
      </c>
      <c r="T310" s="223">
        <f>S310*H310</f>
        <v>0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224" t="s">
        <v>228</v>
      </c>
      <c r="AT310" s="224" t="s">
        <v>133</v>
      </c>
      <c r="AU310" s="224" t="s">
        <v>131</v>
      </c>
      <c r="AY310" s="17" t="s">
        <v>130</v>
      </c>
      <c r="BE310" s="225">
        <f>IF(N310="základní",J310,0)</f>
        <v>0</v>
      </c>
      <c r="BF310" s="225">
        <f>IF(N310="snížená",J310,0)</f>
        <v>0</v>
      </c>
      <c r="BG310" s="225">
        <f>IF(N310="zákl. přenesená",J310,0)</f>
        <v>0</v>
      </c>
      <c r="BH310" s="225">
        <f>IF(N310="sníž. přenesená",J310,0)</f>
        <v>0</v>
      </c>
      <c r="BI310" s="225">
        <f>IF(N310="nulová",J310,0)</f>
        <v>0</v>
      </c>
      <c r="BJ310" s="17" t="s">
        <v>78</v>
      </c>
      <c r="BK310" s="225">
        <f>ROUND(I310*H310,2)</f>
        <v>0</v>
      </c>
      <c r="BL310" s="17" t="s">
        <v>228</v>
      </c>
      <c r="BM310" s="224" t="s">
        <v>476</v>
      </c>
    </row>
    <row r="311" s="2" customFormat="1" ht="16.5" customHeight="1">
      <c r="A311" s="38"/>
      <c r="B311" s="39"/>
      <c r="C311" s="212" t="s">
        <v>477</v>
      </c>
      <c r="D311" s="212" t="s">
        <v>133</v>
      </c>
      <c r="E311" s="213" t="s">
        <v>478</v>
      </c>
      <c r="F311" s="214" t="s">
        <v>479</v>
      </c>
      <c r="G311" s="215" t="s">
        <v>163</v>
      </c>
      <c r="H311" s="216">
        <v>32</v>
      </c>
      <c r="I311" s="217"/>
      <c r="J311" s="218">
        <f>ROUND(I311*H311,2)</f>
        <v>0</v>
      </c>
      <c r="K311" s="219"/>
      <c r="L311" s="44"/>
      <c r="M311" s="220" t="s">
        <v>1</v>
      </c>
      <c r="N311" s="221" t="s">
        <v>38</v>
      </c>
      <c r="O311" s="91"/>
      <c r="P311" s="222">
        <f>O311*H311</f>
        <v>0</v>
      </c>
      <c r="Q311" s="222">
        <v>0</v>
      </c>
      <c r="R311" s="222">
        <f>Q311*H311</f>
        <v>0</v>
      </c>
      <c r="S311" s="222">
        <v>0</v>
      </c>
      <c r="T311" s="223">
        <f>S311*H311</f>
        <v>0</v>
      </c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R311" s="224" t="s">
        <v>228</v>
      </c>
      <c r="AT311" s="224" t="s">
        <v>133</v>
      </c>
      <c r="AU311" s="224" t="s">
        <v>131</v>
      </c>
      <c r="AY311" s="17" t="s">
        <v>130</v>
      </c>
      <c r="BE311" s="225">
        <f>IF(N311="základní",J311,0)</f>
        <v>0</v>
      </c>
      <c r="BF311" s="225">
        <f>IF(N311="snížená",J311,0)</f>
        <v>0</v>
      </c>
      <c r="BG311" s="225">
        <f>IF(N311="zákl. přenesená",J311,0)</f>
        <v>0</v>
      </c>
      <c r="BH311" s="225">
        <f>IF(N311="sníž. přenesená",J311,0)</f>
        <v>0</v>
      </c>
      <c r="BI311" s="225">
        <f>IF(N311="nulová",J311,0)</f>
        <v>0</v>
      </c>
      <c r="BJ311" s="17" t="s">
        <v>78</v>
      </c>
      <c r="BK311" s="225">
        <f>ROUND(I311*H311,2)</f>
        <v>0</v>
      </c>
      <c r="BL311" s="17" t="s">
        <v>228</v>
      </c>
      <c r="BM311" s="224" t="s">
        <v>480</v>
      </c>
    </row>
    <row r="312" s="2" customFormat="1" ht="16.5" customHeight="1">
      <c r="A312" s="38"/>
      <c r="B312" s="39"/>
      <c r="C312" s="212" t="s">
        <v>481</v>
      </c>
      <c r="D312" s="212" t="s">
        <v>133</v>
      </c>
      <c r="E312" s="213" t="s">
        <v>482</v>
      </c>
      <c r="F312" s="214" t="s">
        <v>483</v>
      </c>
      <c r="G312" s="215" t="s">
        <v>441</v>
      </c>
      <c r="H312" s="216">
        <v>1</v>
      </c>
      <c r="I312" s="217"/>
      <c r="J312" s="218">
        <f>ROUND(I312*H312,2)</f>
        <v>0</v>
      </c>
      <c r="K312" s="219"/>
      <c r="L312" s="44"/>
      <c r="M312" s="220" t="s">
        <v>1</v>
      </c>
      <c r="N312" s="221" t="s">
        <v>38</v>
      </c>
      <c r="O312" s="91"/>
      <c r="P312" s="222">
        <f>O312*H312</f>
        <v>0</v>
      </c>
      <c r="Q312" s="222">
        <v>0</v>
      </c>
      <c r="R312" s="222">
        <f>Q312*H312</f>
        <v>0</v>
      </c>
      <c r="S312" s="222">
        <v>0</v>
      </c>
      <c r="T312" s="223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224" t="s">
        <v>228</v>
      </c>
      <c r="AT312" s="224" t="s">
        <v>133</v>
      </c>
      <c r="AU312" s="224" t="s">
        <v>131</v>
      </c>
      <c r="AY312" s="17" t="s">
        <v>130</v>
      </c>
      <c r="BE312" s="225">
        <f>IF(N312="základní",J312,0)</f>
        <v>0</v>
      </c>
      <c r="BF312" s="225">
        <f>IF(N312="snížená",J312,0)</f>
        <v>0</v>
      </c>
      <c r="BG312" s="225">
        <f>IF(N312="zákl. přenesená",J312,0)</f>
        <v>0</v>
      </c>
      <c r="BH312" s="225">
        <f>IF(N312="sníž. přenesená",J312,0)</f>
        <v>0</v>
      </c>
      <c r="BI312" s="225">
        <f>IF(N312="nulová",J312,0)</f>
        <v>0</v>
      </c>
      <c r="BJ312" s="17" t="s">
        <v>78</v>
      </c>
      <c r="BK312" s="225">
        <f>ROUND(I312*H312,2)</f>
        <v>0</v>
      </c>
      <c r="BL312" s="17" t="s">
        <v>228</v>
      </c>
      <c r="BM312" s="224" t="s">
        <v>484</v>
      </c>
    </row>
    <row r="313" s="2" customFormat="1" ht="16.5" customHeight="1">
      <c r="A313" s="38"/>
      <c r="B313" s="39"/>
      <c r="C313" s="212" t="s">
        <v>485</v>
      </c>
      <c r="D313" s="212" t="s">
        <v>133</v>
      </c>
      <c r="E313" s="213" t="s">
        <v>486</v>
      </c>
      <c r="F313" s="214" t="s">
        <v>487</v>
      </c>
      <c r="G313" s="215" t="s">
        <v>441</v>
      </c>
      <c r="H313" s="216">
        <v>1</v>
      </c>
      <c r="I313" s="217"/>
      <c r="J313" s="218">
        <f>ROUND(I313*H313,2)</f>
        <v>0</v>
      </c>
      <c r="K313" s="219"/>
      <c r="L313" s="44"/>
      <c r="M313" s="220" t="s">
        <v>1</v>
      </c>
      <c r="N313" s="221" t="s">
        <v>38</v>
      </c>
      <c r="O313" s="91"/>
      <c r="P313" s="222">
        <f>O313*H313</f>
        <v>0</v>
      </c>
      <c r="Q313" s="222">
        <v>0</v>
      </c>
      <c r="R313" s="222">
        <f>Q313*H313</f>
        <v>0</v>
      </c>
      <c r="S313" s="222">
        <v>0</v>
      </c>
      <c r="T313" s="223">
        <f>S313*H313</f>
        <v>0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224" t="s">
        <v>228</v>
      </c>
      <c r="AT313" s="224" t="s">
        <v>133</v>
      </c>
      <c r="AU313" s="224" t="s">
        <v>131</v>
      </c>
      <c r="AY313" s="17" t="s">
        <v>130</v>
      </c>
      <c r="BE313" s="225">
        <f>IF(N313="základní",J313,0)</f>
        <v>0</v>
      </c>
      <c r="BF313" s="225">
        <f>IF(N313="snížená",J313,0)</f>
        <v>0</v>
      </c>
      <c r="BG313" s="225">
        <f>IF(N313="zákl. přenesená",J313,0)</f>
        <v>0</v>
      </c>
      <c r="BH313" s="225">
        <f>IF(N313="sníž. přenesená",J313,0)</f>
        <v>0</v>
      </c>
      <c r="BI313" s="225">
        <f>IF(N313="nulová",J313,0)</f>
        <v>0</v>
      </c>
      <c r="BJ313" s="17" t="s">
        <v>78</v>
      </c>
      <c r="BK313" s="225">
        <f>ROUND(I313*H313,2)</f>
        <v>0</v>
      </c>
      <c r="BL313" s="17" t="s">
        <v>228</v>
      </c>
      <c r="BM313" s="224" t="s">
        <v>488</v>
      </c>
    </row>
    <row r="314" s="2" customFormat="1" ht="16.5" customHeight="1">
      <c r="A314" s="38"/>
      <c r="B314" s="39"/>
      <c r="C314" s="212" t="s">
        <v>489</v>
      </c>
      <c r="D314" s="212" t="s">
        <v>133</v>
      </c>
      <c r="E314" s="213" t="s">
        <v>490</v>
      </c>
      <c r="F314" s="214" t="s">
        <v>491</v>
      </c>
      <c r="G314" s="215" t="s">
        <v>441</v>
      </c>
      <c r="H314" s="216">
        <v>2</v>
      </c>
      <c r="I314" s="217"/>
      <c r="J314" s="218">
        <f>ROUND(I314*H314,2)</f>
        <v>0</v>
      </c>
      <c r="K314" s="219"/>
      <c r="L314" s="44"/>
      <c r="M314" s="220" t="s">
        <v>1</v>
      </c>
      <c r="N314" s="221" t="s">
        <v>38</v>
      </c>
      <c r="O314" s="91"/>
      <c r="P314" s="222">
        <f>O314*H314</f>
        <v>0</v>
      </c>
      <c r="Q314" s="222">
        <v>0</v>
      </c>
      <c r="R314" s="222">
        <f>Q314*H314</f>
        <v>0</v>
      </c>
      <c r="S314" s="222">
        <v>0</v>
      </c>
      <c r="T314" s="223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24" t="s">
        <v>228</v>
      </c>
      <c r="AT314" s="224" t="s">
        <v>133</v>
      </c>
      <c r="AU314" s="224" t="s">
        <v>131</v>
      </c>
      <c r="AY314" s="17" t="s">
        <v>130</v>
      </c>
      <c r="BE314" s="225">
        <f>IF(N314="základní",J314,0)</f>
        <v>0</v>
      </c>
      <c r="BF314" s="225">
        <f>IF(N314="snížená",J314,0)</f>
        <v>0</v>
      </c>
      <c r="BG314" s="225">
        <f>IF(N314="zákl. přenesená",J314,0)</f>
        <v>0</v>
      </c>
      <c r="BH314" s="225">
        <f>IF(N314="sníž. přenesená",J314,0)</f>
        <v>0</v>
      </c>
      <c r="BI314" s="225">
        <f>IF(N314="nulová",J314,0)</f>
        <v>0</v>
      </c>
      <c r="BJ314" s="17" t="s">
        <v>78</v>
      </c>
      <c r="BK314" s="225">
        <f>ROUND(I314*H314,2)</f>
        <v>0</v>
      </c>
      <c r="BL314" s="17" t="s">
        <v>228</v>
      </c>
      <c r="BM314" s="224" t="s">
        <v>492</v>
      </c>
    </row>
    <row r="315" s="2" customFormat="1" ht="16.5" customHeight="1">
      <c r="A315" s="38"/>
      <c r="B315" s="39"/>
      <c r="C315" s="212" t="s">
        <v>493</v>
      </c>
      <c r="D315" s="212" t="s">
        <v>133</v>
      </c>
      <c r="E315" s="213" t="s">
        <v>494</v>
      </c>
      <c r="F315" s="214" t="s">
        <v>495</v>
      </c>
      <c r="G315" s="215" t="s">
        <v>441</v>
      </c>
      <c r="H315" s="216">
        <v>1</v>
      </c>
      <c r="I315" s="217"/>
      <c r="J315" s="218">
        <f>ROUND(I315*H315,2)</f>
        <v>0</v>
      </c>
      <c r="K315" s="219"/>
      <c r="L315" s="44"/>
      <c r="M315" s="220" t="s">
        <v>1</v>
      </c>
      <c r="N315" s="221" t="s">
        <v>38</v>
      </c>
      <c r="O315" s="91"/>
      <c r="P315" s="222">
        <f>O315*H315</f>
        <v>0</v>
      </c>
      <c r="Q315" s="222">
        <v>0</v>
      </c>
      <c r="R315" s="222">
        <f>Q315*H315</f>
        <v>0</v>
      </c>
      <c r="S315" s="222">
        <v>0</v>
      </c>
      <c r="T315" s="223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224" t="s">
        <v>228</v>
      </c>
      <c r="AT315" s="224" t="s">
        <v>133</v>
      </c>
      <c r="AU315" s="224" t="s">
        <v>131</v>
      </c>
      <c r="AY315" s="17" t="s">
        <v>130</v>
      </c>
      <c r="BE315" s="225">
        <f>IF(N315="základní",J315,0)</f>
        <v>0</v>
      </c>
      <c r="BF315" s="225">
        <f>IF(N315="snížená",J315,0)</f>
        <v>0</v>
      </c>
      <c r="BG315" s="225">
        <f>IF(N315="zákl. přenesená",J315,0)</f>
        <v>0</v>
      </c>
      <c r="BH315" s="225">
        <f>IF(N315="sníž. přenesená",J315,0)</f>
        <v>0</v>
      </c>
      <c r="BI315" s="225">
        <f>IF(N315="nulová",J315,0)</f>
        <v>0</v>
      </c>
      <c r="BJ315" s="17" t="s">
        <v>78</v>
      </c>
      <c r="BK315" s="225">
        <f>ROUND(I315*H315,2)</f>
        <v>0</v>
      </c>
      <c r="BL315" s="17" t="s">
        <v>228</v>
      </c>
      <c r="BM315" s="224" t="s">
        <v>496</v>
      </c>
    </row>
    <row r="316" s="2" customFormat="1" ht="21.75" customHeight="1">
      <c r="A316" s="38"/>
      <c r="B316" s="39"/>
      <c r="C316" s="212" t="s">
        <v>497</v>
      </c>
      <c r="D316" s="212" t="s">
        <v>133</v>
      </c>
      <c r="E316" s="213" t="s">
        <v>498</v>
      </c>
      <c r="F316" s="214" t="s">
        <v>499</v>
      </c>
      <c r="G316" s="215" t="s">
        <v>441</v>
      </c>
      <c r="H316" s="216">
        <v>7</v>
      </c>
      <c r="I316" s="217"/>
      <c r="J316" s="218">
        <f>ROUND(I316*H316,2)</f>
        <v>0</v>
      </c>
      <c r="K316" s="219"/>
      <c r="L316" s="44"/>
      <c r="M316" s="220" t="s">
        <v>1</v>
      </c>
      <c r="N316" s="221" t="s">
        <v>38</v>
      </c>
      <c r="O316" s="91"/>
      <c r="P316" s="222">
        <f>O316*H316</f>
        <v>0</v>
      </c>
      <c r="Q316" s="222">
        <v>0</v>
      </c>
      <c r="R316" s="222">
        <f>Q316*H316</f>
        <v>0</v>
      </c>
      <c r="S316" s="222">
        <v>0</v>
      </c>
      <c r="T316" s="223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224" t="s">
        <v>228</v>
      </c>
      <c r="AT316" s="224" t="s">
        <v>133</v>
      </c>
      <c r="AU316" s="224" t="s">
        <v>131</v>
      </c>
      <c r="AY316" s="17" t="s">
        <v>130</v>
      </c>
      <c r="BE316" s="225">
        <f>IF(N316="základní",J316,0)</f>
        <v>0</v>
      </c>
      <c r="BF316" s="225">
        <f>IF(N316="snížená",J316,0)</f>
        <v>0</v>
      </c>
      <c r="BG316" s="225">
        <f>IF(N316="zákl. přenesená",J316,0)</f>
        <v>0</v>
      </c>
      <c r="BH316" s="225">
        <f>IF(N316="sníž. přenesená",J316,0)</f>
        <v>0</v>
      </c>
      <c r="BI316" s="225">
        <f>IF(N316="nulová",J316,0)</f>
        <v>0</v>
      </c>
      <c r="BJ316" s="17" t="s">
        <v>78</v>
      </c>
      <c r="BK316" s="225">
        <f>ROUND(I316*H316,2)</f>
        <v>0</v>
      </c>
      <c r="BL316" s="17" t="s">
        <v>228</v>
      </c>
      <c r="BM316" s="224" t="s">
        <v>500</v>
      </c>
    </row>
    <row r="317" s="2" customFormat="1" ht="16.5" customHeight="1">
      <c r="A317" s="38"/>
      <c r="B317" s="39"/>
      <c r="C317" s="212" t="s">
        <v>501</v>
      </c>
      <c r="D317" s="212" t="s">
        <v>133</v>
      </c>
      <c r="E317" s="213" t="s">
        <v>502</v>
      </c>
      <c r="F317" s="214" t="s">
        <v>503</v>
      </c>
      <c r="G317" s="215" t="s">
        <v>441</v>
      </c>
      <c r="H317" s="216">
        <v>2</v>
      </c>
      <c r="I317" s="217"/>
      <c r="J317" s="218">
        <f>ROUND(I317*H317,2)</f>
        <v>0</v>
      </c>
      <c r="K317" s="219"/>
      <c r="L317" s="44"/>
      <c r="M317" s="220" t="s">
        <v>1</v>
      </c>
      <c r="N317" s="221" t="s">
        <v>38</v>
      </c>
      <c r="O317" s="91"/>
      <c r="P317" s="222">
        <f>O317*H317</f>
        <v>0</v>
      </c>
      <c r="Q317" s="222">
        <v>0</v>
      </c>
      <c r="R317" s="222">
        <f>Q317*H317</f>
        <v>0</v>
      </c>
      <c r="S317" s="222">
        <v>0</v>
      </c>
      <c r="T317" s="223">
        <f>S317*H317</f>
        <v>0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24" t="s">
        <v>228</v>
      </c>
      <c r="AT317" s="224" t="s">
        <v>133</v>
      </c>
      <c r="AU317" s="224" t="s">
        <v>131</v>
      </c>
      <c r="AY317" s="17" t="s">
        <v>130</v>
      </c>
      <c r="BE317" s="225">
        <f>IF(N317="základní",J317,0)</f>
        <v>0</v>
      </c>
      <c r="BF317" s="225">
        <f>IF(N317="snížená",J317,0)</f>
        <v>0</v>
      </c>
      <c r="BG317" s="225">
        <f>IF(N317="zákl. přenesená",J317,0)</f>
        <v>0</v>
      </c>
      <c r="BH317" s="225">
        <f>IF(N317="sníž. přenesená",J317,0)</f>
        <v>0</v>
      </c>
      <c r="BI317" s="225">
        <f>IF(N317="nulová",J317,0)</f>
        <v>0</v>
      </c>
      <c r="BJ317" s="17" t="s">
        <v>78</v>
      </c>
      <c r="BK317" s="225">
        <f>ROUND(I317*H317,2)</f>
        <v>0</v>
      </c>
      <c r="BL317" s="17" t="s">
        <v>228</v>
      </c>
      <c r="BM317" s="224" t="s">
        <v>504</v>
      </c>
    </row>
    <row r="318" s="2" customFormat="1" ht="16.5" customHeight="1">
      <c r="A318" s="38"/>
      <c r="B318" s="39"/>
      <c r="C318" s="212" t="s">
        <v>505</v>
      </c>
      <c r="D318" s="212" t="s">
        <v>133</v>
      </c>
      <c r="E318" s="213" t="s">
        <v>506</v>
      </c>
      <c r="F318" s="214" t="s">
        <v>507</v>
      </c>
      <c r="G318" s="215" t="s">
        <v>441</v>
      </c>
      <c r="H318" s="216">
        <v>1</v>
      </c>
      <c r="I318" s="217"/>
      <c r="J318" s="218">
        <f>ROUND(I318*H318,2)</f>
        <v>0</v>
      </c>
      <c r="K318" s="219"/>
      <c r="L318" s="44"/>
      <c r="M318" s="220" t="s">
        <v>1</v>
      </c>
      <c r="N318" s="221" t="s">
        <v>38</v>
      </c>
      <c r="O318" s="91"/>
      <c r="P318" s="222">
        <f>O318*H318</f>
        <v>0</v>
      </c>
      <c r="Q318" s="222">
        <v>0</v>
      </c>
      <c r="R318" s="222">
        <f>Q318*H318</f>
        <v>0</v>
      </c>
      <c r="S318" s="222">
        <v>0</v>
      </c>
      <c r="T318" s="223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224" t="s">
        <v>228</v>
      </c>
      <c r="AT318" s="224" t="s">
        <v>133</v>
      </c>
      <c r="AU318" s="224" t="s">
        <v>131</v>
      </c>
      <c r="AY318" s="17" t="s">
        <v>130</v>
      </c>
      <c r="BE318" s="225">
        <f>IF(N318="základní",J318,0)</f>
        <v>0</v>
      </c>
      <c r="BF318" s="225">
        <f>IF(N318="snížená",J318,0)</f>
        <v>0</v>
      </c>
      <c r="BG318" s="225">
        <f>IF(N318="zákl. přenesená",J318,0)</f>
        <v>0</v>
      </c>
      <c r="BH318" s="225">
        <f>IF(N318="sníž. přenesená",J318,0)</f>
        <v>0</v>
      </c>
      <c r="BI318" s="225">
        <f>IF(N318="nulová",J318,0)</f>
        <v>0</v>
      </c>
      <c r="BJ318" s="17" t="s">
        <v>78</v>
      </c>
      <c r="BK318" s="225">
        <f>ROUND(I318*H318,2)</f>
        <v>0</v>
      </c>
      <c r="BL318" s="17" t="s">
        <v>228</v>
      </c>
      <c r="BM318" s="224" t="s">
        <v>508</v>
      </c>
    </row>
    <row r="319" s="2" customFormat="1" ht="16.5" customHeight="1">
      <c r="A319" s="38"/>
      <c r="B319" s="39"/>
      <c r="C319" s="212" t="s">
        <v>509</v>
      </c>
      <c r="D319" s="212" t="s">
        <v>133</v>
      </c>
      <c r="E319" s="213" t="s">
        <v>510</v>
      </c>
      <c r="F319" s="214" t="s">
        <v>511</v>
      </c>
      <c r="G319" s="215" t="s">
        <v>441</v>
      </c>
      <c r="H319" s="216">
        <v>1</v>
      </c>
      <c r="I319" s="217"/>
      <c r="J319" s="218">
        <f>ROUND(I319*H319,2)</f>
        <v>0</v>
      </c>
      <c r="K319" s="219"/>
      <c r="L319" s="44"/>
      <c r="M319" s="220" t="s">
        <v>1</v>
      </c>
      <c r="N319" s="221" t="s">
        <v>38</v>
      </c>
      <c r="O319" s="91"/>
      <c r="P319" s="222">
        <f>O319*H319</f>
        <v>0</v>
      </c>
      <c r="Q319" s="222">
        <v>0</v>
      </c>
      <c r="R319" s="222">
        <f>Q319*H319</f>
        <v>0</v>
      </c>
      <c r="S319" s="222">
        <v>0</v>
      </c>
      <c r="T319" s="223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24" t="s">
        <v>228</v>
      </c>
      <c r="AT319" s="224" t="s">
        <v>133</v>
      </c>
      <c r="AU319" s="224" t="s">
        <v>131</v>
      </c>
      <c r="AY319" s="17" t="s">
        <v>130</v>
      </c>
      <c r="BE319" s="225">
        <f>IF(N319="základní",J319,0)</f>
        <v>0</v>
      </c>
      <c r="BF319" s="225">
        <f>IF(N319="snížená",J319,0)</f>
        <v>0</v>
      </c>
      <c r="BG319" s="225">
        <f>IF(N319="zákl. přenesená",J319,0)</f>
        <v>0</v>
      </c>
      <c r="BH319" s="225">
        <f>IF(N319="sníž. přenesená",J319,0)</f>
        <v>0</v>
      </c>
      <c r="BI319" s="225">
        <f>IF(N319="nulová",J319,0)</f>
        <v>0</v>
      </c>
      <c r="BJ319" s="17" t="s">
        <v>78</v>
      </c>
      <c r="BK319" s="225">
        <f>ROUND(I319*H319,2)</f>
        <v>0</v>
      </c>
      <c r="BL319" s="17" t="s">
        <v>228</v>
      </c>
      <c r="BM319" s="224" t="s">
        <v>512</v>
      </c>
    </row>
    <row r="320" s="2" customFormat="1" ht="16.5" customHeight="1">
      <c r="A320" s="38"/>
      <c r="B320" s="39"/>
      <c r="C320" s="212" t="s">
        <v>513</v>
      </c>
      <c r="D320" s="212" t="s">
        <v>133</v>
      </c>
      <c r="E320" s="213" t="s">
        <v>514</v>
      </c>
      <c r="F320" s="214" t="s">
        <v>515</v>
      </c>
      <c r="G320" s="215" t="s">
        <v>441</v>
      </c>
      <c r="H320" s="216">
        <v>1</v>
      </c>
      <c r="I320" s="217"/>
      <c r="J320" s="218">
        <f>ROUND(I320*H320,2)</f>
        <v>0</v>
      </c>
      <c r="K320" s="219"/>
      <c r="L320" s="44"/>
      <c r="M320" s="220" t="s">
        <v>1</v>
      </c>
      <c r="N320" s="221" t="s">
        <v>38</v>
      </c>
      <c r="O320" s="91"/>
      <c r="P320" s="222">
        <f>O320*H320</f>
        <v>0</v>
      </c>
      <c r="Q320" s="222">
        <v>0</v>
      </c>
      <c r="R320" s="222">
        <f>Q320*H320</f>
        <v>0</v>
      </c>
      <c r="S320" s="222">
        <v>0</v>
      </c>
      <c r="T320" s="223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224" t="s">
        <v>228</v>
      </c>
      <c r="AT320" s="224" t="s">
        <v>133</v>
      </c>
      <c r="AU320" s="224" t="s">
        <v>131</v>
      </c>
      <c r="AY320" s="17" t="s">
        <v>130</v>
      </c>
      <c r="BE320" s="225">
        <f>IF(N320="základní",J320,0)</f>
        <v>0</v>
      </c>
      <c r="BF320" s="225">
        <f>IF(N320="snížená",J320,0)</f>
        <v>0</v>
      </c>
      <c r="BG320" s="225">
        <f>IF(N320="zákl. přenesená",J320,0)</f>
        <v>0</v>
      </c>
      <c r="BH320" s="225">
        <f>IF(N320="sníž. přenesená",J320,0)</f>
        <v>0</v>
      </c>
      <c r="BI320" s="225">
        <f>IF(N320="nulová",J320,0)</f>
        <v>0</v>
      </c>
      <c r="BJ320" s="17" t="s">
        <v>78</v>
      </c>
      <c r="BK320" s="225">
        <f>ROUND(I320*H320,2)</f>
        <v>0</v>
      </c>
      <c r="BL320" s="17" t="s">
        <v>228</v>
      </c>
      <c r="BM320" s="224" t="s">
        <v>516</v>
      </c>
    </row>
    <row r="321" s="12" customFormat="1" ht="20.88" customHeight="1">
      <c r="A321" s="12"/>
      <c r="B321" s="196"/>
      <c r="C321" s="197"/>
      <c r="D321" s="198" t="s">
        <v>72</v>
      </c>
      <c r="E321" s="210" t="s">
        <v>517</v>
      </c>
      <c r="F321" s="210" t="s">
        <v>518</v>
      </c>
      <c r="G321" s="197"/>
      <c r="H321" s="197"/>
      <c r="I321" s="200"/>
      <c r="J321" s="211">
        <f>BK321</f>
        <v>0</v>
      </c>
      <c r="K321" s="197"/>
      <c r="L321" s="202"/>
      <c r="M321" s="203"/>
      <c r="N321" s="204"/>
      <c r="O321" s="204"/>
      <c r="P321" s="205">
        <f>SUM(P322:P344)</f>
        <v>0</v>
      </c>
      <c r="Q321" s="204"/>
      <c r="R321" s="205">
        <f>SUM(R322:R344)</f>
        <v>0</v>
      </c>
      <c r="S321" s="204"/>
      <c r="T321" s="206">
        <f>SUM(T322:T344)</f>
        <v>0</v>
      </c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R321" s="207" t="s">
        <v>78</v>
      </c>
      <c r="AT321" s="208" t="s">
        <v>72</v>
      </c>
      <c r="AU321" s="208" t="s">
        <v>80</v>
      </c>
      <c r="AY321" s="207" t="s">
        <v>130</v>
      </c>
      <c r="BK321" s="209">
        <f>SUM(BK322:BK344)</f>
        <v>0</v>
      </c>
    </row>
    <row r="322" s="2" customFormat="1" ht="16.5" customHeight="1">
      <c r="A322" s="38"/>
      <c r="B322" s="39"/>
      <c r="C322" s="212" t="s">
        <v>519</v>
      </c>
      <c r="D322" s="212" t="s">
        <v>133</v>
      </c>
      <c r="E322" s="213" t="s">
        <v>520</v>
      </c>
      <c r="F322" s="214" t="s">
        <v>521</v>
      </c>
      <c r="G322" s="215" t="s">
        <v>163</v>
      </c>
      <c r="H322" s="216">
        <v>21</v>
      </c>
      <c r="I322" s="217"/>
      <c r="J322" s="218">
        <f>ROUND(I322*H322,2)</f>
        <v>0</v>
      </c>
      <c r="K322" s="219"/>
      <c r="L322" s="44"/>
      <c r="M322" s="220" t="s">
        <v>1</v>
      </c>
      <c r="N322" s="221" t="s">
        <v>38</v>
      </c>
      <c r="O322" s="91"/>
      <c r="P322" s="222">
        <f>O322*H322</f>
        <v>0</v>
      </c>
      <c r="Q322" s="222">
        <v>0</v>
      </c>
      <c r="R322" s="222">
        <f>Q322*H322</f>
        <v>0</v>
      </c>
      <c r="S322" s="222">
        <v>0</v>
      </c>
      <c r="T322" s="223">
        <f>S322*H322</f>
        <v>0</v>
      </c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R322" s="224" t="s">
        <v>228</v>
      </c>
      <c r="AT322" s="224" t="s">
        <v>133</v>
      </c>
      <c r="AU322" s="224" t="s">
        <v>131</v>
      </c>
      <c r="AY322" s="17" t="s">
        <v>130</v>
      </c>
      <c r="BE322" s="225">
        <f>IF(N322="základní",J322,0)</f>
        <v>0</v>
      </c>
      <c r="BF322" s="225">
        <f>IF(N322="snížená",J322,0)</f>
        <v>0</v>
      </c>
      <c r="BG322" s="225">
        <f>IF(N322="zákl. přenesená",J322,0)</f>
        <v>0</v>
      </c>
      <c r="BH322" s="225">
        <f>IF(N322="sníž. přenesená",J322,0)</f>
        <v>0</v>
      </c>
      <c r="BI322" s="225">
        <f>IF(N322="nulová",J322,0)</f>
        <v>0</v>
      </c>
      <c r="BJ322" s="17" t="s">
        <v>78</v>
      </c>
      <c r="BK322" s="225">
        <f>ROUND(I322*H322,2)</f>
        <v>0</v>
      </c>
      <c r="BL322" s="17" t="s">
        <v>228</v>
      </c>
      <c r="BM322" s="224" t="s">
        <v>522</v>
      </c>
    </row>
    <row r="323" s="2" customFormat="1" ht="16.5" customHeight="1">
      <c r="A323" s="38"/>
      <c r="B323" s="39"/>
      <c r="C323" s="212" t="s">
        <v>523</v>
      </c>
      <c r="D323" s="212" t="s">
        <v>133</v>
      </c>
      <c r="E323" s="213" t="s">
        <v>524</v>
      </c>
      <c r="F323" s="214" t="s">
        <v>525</v>
      </c>
      <c r="G323" s="215" t="s">
        <v>163</v>
      </c>
      <c r="H323" s="216">
        <v>38</v>
      </c>
      <c r="I323" s="217"/>
      <c r="J323" s="218">
        <f>ROUND(I323*H323,2)</f>
        <v>0</v>
      </c>
      <c r="K323" s="219"/>
      <c r="L323" s="44"/>
      <c r="M323" s="220" t="s">
        <v>1</v>
      </c>
      <c r="N323" s="221" t="s">
        <v>38</v>
      </c>
      <c r="O323" s="91"/>
      <c r="P323" s="222">
        <f>O323*H323</f>
        <v>0</v>
      </c>
      <c r="Q323" s="222">
        <v>0</v>
      </c>
      <c r="R323" s="222">
        <f>Q323*H323</f>
        <v>0</v>
      </c>
      <c r="S323" s="222">
        <v>0</v>
      </c>
      <c r="T323" s="223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24" t="s">
        <v>228</v>
      </c>
      <c r="AT323" s="224" t="s">
        <v>133</v>
      </c>
      <c r="AU323" s="224" t="s">
        <v>131</v>
      </c>
      <c r="AY323" s="17" t="s">
        <v>130</v>
      </c>
      <c r="BE323" s="225">
        <f>IF(N323="základní",J323,0)</f>
        <v>0</v>
      </c>
      <c r="BF323" s="225">
        <f>IF(N323="snížená",J323,0)</f>
        <v>0</v>
      </c>
      <c r="BG323" s="225">
        <f>IF(N323="zákl. přenesená",J323,0)</f>
        <v>0</v>
      </c>
      <c r="BH323" s="225">
        <f>IF(N323="sníž. přenesená",J323,0)</f>
        <v>0</v>
      </c>
      <c r="BI323" s="225">
        <f>IF(N323="nulová",J323,0)</f>
        <v>0</v>
      </c>
      <c r="BJ323" s="17" t="s">
        <v>78</v>
      </c>
      <c r="BK323" s="225">
        <f>ROUND(I323*H323,2)</f>
        <v>0</v>
      </c>
      <c r="BL323" s="17" t="s">
        <v>228</v>
      </c>
      <c r="BM323" s="224" t="s">
        <v>526</v>
      </c>
    </row>
    <row r="324" s="2" customFormat="1" ht="16.5" customHeight="1">
      <c r="A324" s="38"/>
      <c r="B324" s="39"/>
      <c r="C324" s="212" t="s">
        <v>527</v>
      </c>
      <c r="D324" s="212" t="s">
        <v>133</v>
      </c>
      <c r="E324" s="213" t="s">
        <v>524</v>
      </c>
      <c r="F324" s="214" t="s">
        <v>525</v>
      </c>
      <c r="G324" s="215" t="s">
        <v>163</v>
      </c>
      <c r="H324" s="216">
        <v>11</v>
      </c>
      <c r="I324" s="217"/>
      <c r="J324" s="218">
        <f>ROUND(I324*H324,2)</f>
        <v>0</v>
      </c>
      <c r="K324" s="219"/>
      <c r="L324" s="44"/>
      <c r="M324" s="220" t="s">
        <v>1</v>
      </c>
      <c r="N324" s="221" t="s">
        <v>38</v>
      </c>
      <c r="O324" s="91"/>
      <c r="P324" s="222">
        <f>O324*H324</f>
        <v>0</v>
      </c>
      <c r="Q324" s="222">
        <v>0</v>
      </c>
      <c r="R324" s="222">
        <f>Q324*H324</f>
        <v>0</v>
      </c>
      <c r="S324" s="222">
        <v>0</v>
      </c>
      <c r="T324" s="223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224" t="s">
        <v>228</v>
      </c>
      <c r="AT324" s="224" t="s">
        <v>133</v>
      </c>
      <c r="AU324" s="224" t="s">
        <v>131</v>
      </c>
      <c r="AY324" s="17" t="s">
        <v>130</v>
      </c>
      <c r="BE324" s="225">
        <f>IF(N324="základní",J324,0)</f>
        <v>0</v>
      </c>
      <c r="BF324" s="225">
        <f>IF(N324="snížená",J324,0)</f>
        <v>0</v>
      </c>
      <c r="BG324" s="225">
        <f>IF(N324="zákl. přenesená",J324,0)</f>
        <v>0</v>
      </c>
      <c r="BH324" s="225">
        <f>IF(N324="sníž. přenesená",J324,0)</f>
        <v>0</v>
      </c>
      <c r="BI324" s="225">
        <f>IF(N324="nulová",J324,0)</f>
        <v>0</v>
      </c>
      <c r="BJ324" s="17" t="s">
        <v>78</v>
      </c>
      <c r="BK324" s="225">
        <f>ROUND(I324*H324,2)</f>
        <v>0</v>
      </c>
      <c r="BL324" s="17" t="s">
        <v>228</v>
      </c>
      <c r="BM324" s="224" t="s">
        <v>528</v>
      </c>
    </row>
    <row r="325" s="2" customFormat="1" ht="16.5" customHeight="1">
      <c r="A325" s="38"/>
      <c r="B325" s="39"/>
      <c r="C325" s="212" t="s">
        <v>529</v>
      </c>
      <c r="D325" s="212" t="s">
        <v>133</v>
      </c>
      <c r="E325" s="213" t="s">
        <v>530</v>
      </c>
      <c r="F325" s="214" t="s">
        <v>531</v>
      </c>
      <c r="G325" s="215" t="s">
        <v>163</v>
      </c>
      <c r="H325" s="216">
        <v>16</v>
      </c>
      <c r="I325" s="217"/>
      <c r="J325" s="218">
        <f>ROUND(I325*H325,2)</f>
        <v>0</v>
      </c>
      <c r="K325" s="219"/>
      <c r="L325" s="44"/>
      <c r="M325" s="220" t="s">
        <v>1</v>
      </c>
      <c r="N325" s="221" t="s">
        <v>38</v>
      </c>
      <c r="O325" s="91"/>
      <c r="P325" s="222">
        <f>O325*H325</f>
        <v>0</v>
      </c>
      <c r="Q325" s="222">
        <v>0</v>
      </c>
      <c r="R325" s="222">
        <f>Q325*H325</f>
        <v>0</v>
      </c>
      <c r="S325" s="222">
        <v>0</v>
      </c>
      <c r="T325" s="223">
        <f>S325*H325</f>
        <v>0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224" t="s">
        <v>228</v>
      </c>
      <c r="AT325" s="224" t="s">
        <v>133</v>
      </c>
      <c r="AU325" s="224" t="s">
        <v>131</v>
      </c>
      <c r="AY325" s="17" t="s">
        <v>130</v>
      </c>
      <c r="BE325" s="225">
        <f>IF(N325="základní",J325,0)</f>
        <v>0</v>
      </c>
      <c r="BF325" s="225">
        <f>IF(N325="snížená",J325,0)</f>
        <v>0</v>
      </c>
      <c r="BG325" s="225">
        <f>IF(N325="zákl. přenesená",J325,0)</f>
        <v>0</v>
      </c>
      <c r="BH325" s="225">
        <f>IF(N325="sníž. přenesená",J325,0)</f>
        <v>0</v>
      </c>
      <c r="BI325" s="225">
        <f>IF(N325="nulová",J325,0)</f>
        <v>0</v>
      </c>
      <c r="BJ325" s="17" t="s">
        <v>78</v>
      </c>
      <c r="BK325" s="225">
        <f>ROUND(I325*H325,2)</f>
        <v>0</v>
      </c>
      <c r="BL325" s="17" t="s">
        <v>228</v>
      </c>
      <c r="BM325" s="224" t="s">
        <v>532</v>
      </c>
    </row>
    <row r="326" s="2" customFormat="1" ht="21.75" customHeight="1">
      <c r="A326" s="38"/>
      <c r="B326" s="39"/>
      <c r="C326" s="212" t="s">
        <v>533</v>
      </c>
      <c r="D326" s="212" t="s">
        <v>133</v>
      </c>
      <c r="E326" s="213" t="s">
        <v>534</v>
      </c>
      <c r="F326" s="214" t="s">
        <v>535</v>
      </c>
      <c r="G326" s="215" t="s">
        <v>163</v>
      </c>
      <c r="H326" s="216">
        <v>32</v>
      </c>
      <c r="I326" s="217"/>
      <c r="J326" s="218">
        <f>ROUND(I326*H326,2)</f>
        <v>0</v>
      </c>
      <c r="K326" s="219"/>
      <c r="L326" s="44"/>
      <c r="M326" s="220" t="s">
        <v>1</v>
      </c>
      <c r="N326" s="221" t="s">
        <v>38</v>
      </c>
      <c r="O326" s="91"/>
      <c r="P326" s="222">
        <f>O326*H326</f>
        <v>0</v>
      </c>
      <c r="Q326" s="222">
        <v>0</v>
      </c>
      <c r="R326" s="222">
        <f>Q326*H326</f>
        <v>0</v>
      </c>
      <c r="S326" s="222">
        <v>0</v>
      </c>
      <c r="T326" s="223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224" t="s">
        <v>228</v>
      </c>
      <c r="AT326" s="224" t="s">
        <v>133</v>
      </c>
      <c r="AU326" s="224" t="s">
        <v>131</v>
      </c>
      <c r="AY326" s="17" t="s">
        <v>130</v>
      </c>
      <c r="BE326" s="225">
        <f>IF(N326="základní",J326,0)</f>
        <v>0</v>
      </c>
      <c r="BF326" s="225">
        <f>IF(N326="snížená",J326,0)</f>
        <v>0</v>
      </c>
      <c r="BG326" s="225">
        <f>IF(N326="zákl. přenesená",J326,0)</f>
        <v>0</v>
      </c>
      <c r="BH326" s="225">
        <f>IF(N326="sníž. přenesená",J326,0)</f>
        <v>0</v>
      </c>
      <c r="BI326" s="225">
        <f>IF(N326="nulová",J326,0)</f>
        <v>0</v>
      </c>
      <c r="BJ326" s="17" t="s">
        <v>78</v>
      </c>
      <c r="BK326" s="225">
        <f>ROUND(I326*H326,2)</f>
        <v>0</v>
      </c>
      <c r="BL326" s="17" t="s">
        <v>228</v>
      </c>
      <c r="BM326" s="224" t="s">
        <v>536</v>
      </c>
    </row>
    <row r="327" s="2" customFormat="1" ht="21.75" customHeight="1">
      <c r="A327" s="38"/>
      <c r="B327" s="39"/>
      <c r="C327" s="212" t="s">
        <v>537</v>
      </c>
      <c r="D327" s="212" t="s">
        <v>133</v>
      </c>
      <c r="E327" s="213" t="s">
        <v>538</v>
      </c>
      <c r="F327" s="214" t="s">
        <v>539</v>
      </c>
      <c r="G327" s="215" t="s">
        <v>163</v>
      </c>
      <c r="H327" s="216">
        <v>32</v>
      </c>
      <c r="I327" s="217"/>
      <c r="J327" s="218">
        <f>ROUND(I327*H327,2)</f>
        <v>0</v>
      </c>
      <c r="K327" s="219"/>
      <c r="L327" s="44"/>
      <c r="M327" s="220" t="s">
        <v>1</v>
      </c>
      <c r="N327" s="221" t="s">
        <v>38</v>
      </c>
      <c r="O327" s="91"/>
      <c r="P327" s="222">
        <f>O327*H327</f>
        <v>0</v>
      </c>
      <c r="Q327" s="222">
        <v>0</v>
      </c>
      <c r="R327" s="222">
        <f>Q327*H327</f>
        <v>0</v>
      </c>
      <c r="S327" s="222">
        <v>0</v>
      </c>
      <c r="T327" s="223">
        <f>S327*H327</f>
        <v>0</v>
      </c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R327" s="224" t="s">
        <v>228</v>
      </c>
      <c r="AT327" s="224" t="s">
        <v>133</v>
      </c>
      <c r="AU327" s="224" t="s">
        <v>131</v>
      </c>
      <c r="AY327" s="17" t="s">
        <v>130</v>
      </c>
      <c r="BE327" s="225">
        <f>IF(N327="základní",J327,0)</f>
        <v>0</v>
      </c>
      <c r="BF327" s="225">
        <f>IF(N327="snížená",J327,0)</f>
        <v>0</v>
      </c>
      <c r="BG327" s="225">
        <f>IF(N327="zákl. přenesená",J327,0)</f>
        <v>0</v>
      </c>
      <c r="BH327" s="225">
        <f>IF(N327="sníž. přenesená",J327,0)</f>
        <v>0</v>
      </c>
      <c r="BI327" s="225">
        <f>IF(N327="nulová",J327,0)</f>
        <v>0</v>
      </c>
      <c r="BJ327" s="17" t="s">
        <v>78</v>
      </c>
      <c r="BK327" s="225">
        <f>ROUND(I327*H327,2)</f>
        <v>0</v>
      </c>
      <c r="BL327" s="17" t="s">
        <v>228</v>
      </c>
      <c r="BM327" s="224" t="s">
        <v>540</v>
      </c>
    </row>
    <row r="328" s="2" customFormat="1" ht="24.15" customHeight="1">
      <c r="A328" s="38"/>
      <c r="B328" s="39"/>
      <c r="C328" s="212" t="s">
        <v>541</v>
      </c>
      <c r="D328" s="212" t="s">
        <v>133</v>
      </c>
      <c r="E328" s="213" t="s">
        <v>542</v>
      </c>
      <c r="F328" s="214" t="s">
        <v>543</v>
      </c>
      <c r="G328" s="215" t="s">
        <v>163</v>
      </c>
      <c r="H328" s="216">
        <v>6</v>
      </c>
      <c r="I328" s="217"/>
      <c r="J328" s="218">
        <f>ROUND(I328*H328,2)</f>
        <v>0</v>
      </c>
      <c r="K328" s="219"/>
      <c r="L328" s="44"/>
      <c r="M328" s="220" t="s">
        <v>1</v>
      </c>
      <c r="N328" s="221" t="s">
        <v>38</v>
      </c>
      <c r="O328" s="91"/>
      <c r="P328" s="222">
        <f>O328*H328</f>
        <v>0</v>
      </c>
      <c r="Q328" s="222">
        <v>0</v>
      </c>
      <c r="R328" s="222">
        <f>Q328*H328</f>
        <v>0</v>
      </c>
      <c r="S328" s="222">
        <v>0</v>
      </c>
      <c r="T328" s="223">
        <f>S328*H328</f>
        <v>0</v>
      </c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R328" s="224" t="s">
        <v>228</v>
      </c>
      <c r="AT328" s="224" t="s">
        <v>133</v>
      </c>
      <c r="AU328" s="224" t="s">
        <v>131</v>
      </c>
      <c r="AY328" s="17" t="s">
        <v>130</v>
      </c>
      <c r="BE328" s="225">
        <f>IF(N328="základní",J328,0)</f>
        <v>0</v>
      </c>
      <c r="BF328" s="225">
        <f>IF(N328="snížená",J328,0)</f>
        <v>0</v>
      </c>
      <c r="BG328" s="225">
        <f>IF(N328="zákl. přenesená",J328,0)</f>
        <v>0</v>
      </c>
      <c r="BH328" s="225">
        <f>IF(N328="sníž. přenesená",J328,0)</f>
        <v>0</v>
      </c>
      <c r="BI328" s="225">
        <f>IF(N328="nulová",J328,0)</f>
        <v>0</v>
      </c>
      <c r="BJ328" s="17" t="s">
        <v>78</v>
      </c>
      <c r="BK328" s="225">
        <f>ROUND(I328*H328,2)</f>
        <v>0</v>
      </c>
      <c r="BL328" s="17" t="s">
        <v>228</v>
      </c>
      <c r="BM328" s="224" t="s">
        <v>544</v>
      </c>
    </row>
    <row r="329" s="2" customFormat="1" ht="16.5" customHeight="1">
      <c r="A329" s="38"/>
      <c r="B329" s="39"/>
      <c r="C329" s="212" t="s">
        <v>545</v>
      </c>
      <c r="D329" s="212" t="s">
        <v>133</v>
      </c>
      <c r="E329" s="213" t="s">
        <v>546</v>
      </c>
      <c r="F329" s="214" t="s">
        <v>547</v>
      </c>
      <c r="G329" s="215" t="s">
        <v>441</v>
      </c>
      <c r="H329" s="216">
        <v>19</v>
      </c>
      <c r="I329" s="217"/>
      <c r="J329" s="218">
        <f>ROUND(I329*H329,2)</f>
        <v>0</v>
      </c>
      <c r="K329" s="219"/>
      <c r="L329" s="44"/>
      <c r="M329" s="220" t="s">
        <v>1</v>
      </c>
      <c r="N329" s="221" t="s">
        <v>38</v>
      </c>
      <c r="O329" s="91"/>
      <c r="P329" s="222">
        <f>O329*H329</f>
        <v>0</v>
      </c>
      <c r="Q329" s="222">
        <v>0</v>
      </c>
      <c r="R329" s="222">
        <f>Q329*H329</f>
        <v>0</v>
      </c>
      <c r="S329" s="222">
        <v>0</v>
      </c>
      <c r="T329" s="223">
        <f>S329*H329</f>
        <v>0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224" t="s">
        <v>228</v>
      </c>
      <c r="AT329" s="224" t="s">
        <v>133</v>
      </c>
      <c r="AU329" s="224" t="s">
        <v>131</v>
      </c>
      <c r="AY329" s="17" t="s">
        <v>130</v>
      </c>
      <c r="BE329" s="225">
        <f>IF(N329="základní",J329,0)</f>
        <v>0</v>
      </c>
      <c r="BF329" s="225">
        <f>IF(N329="snížená",J329,0)</f>
        <v>0</v>
      </c>
      <c r="BG329" s="225">
        <f>IF(N329="zákl. přenesená",J329,0)</f>
        <v>0</v>
      </c>
      <c r="BH329" s="225">
        <f>IF(N329="sníž. přenesená",J329,0)</f>
        <v>0</v>
      </c>
      <c r="BI329" s="225">
        <f>IF(N329="nulová",J329,0)</f>
        <v>0</v>
      </c>
      <c r="BJ329" s="17" t="s">
        <v>78</v>
      </c>
      <c r="BK329" s="225">
        <f>ROUND(I329*H329,2)</f>
        <v>0</v>
      </c>
      <c r="BL329" s="17" t="s">
        <v>228</v>
      </c>
      <c r="BM329" s="224" t="s">
        <v>548</v>
      </c>
    </row>
    <row r="330" s="2" customFormat="1" ht="16.5" customHeight="1">
      <c r="A330" s="38"/>
      <c r="B330" s="39"/>
      <c r="C330" s="212" t="s">
        <v>549</v>
      </c>
      <c r="D330" s="212" t="s">
        <v>133</v>
      </c>
      <c r="E330" s="213" t="s">
        <v>550</v>
      </c>
      <c r="F330" s="214" t="s">
        <v>551</v>
      </c>
      <c r="G330" s="215" t="s">
        <v>441</v>
      </c>
      <c r="H330" s="216">
        <v>1</v>
      </c>
      <c r="I330" s="217"/>
      <c r="J330" s="218">
        <f>ROUND(I330*H330,2)</f>
        <v>0</v>
      </c>
      <c r="K330" s="219"/>
      <c r="L330" s="44"/>
      <c r="M330" s="220" t="s">
        <v>1</v>
      </c>
      <c r="N330" s="221" t="s">
        <v>38</v>
      </c>
      <c r="O330" s="91"/>
      <c r="P330" s="222">
        <f>O330*H330</f>
        <v>0</v>
      </c>
      <c r="Q330" s="222">
        <v>0</v>
      </c>
      <c r="R330" s="222">
        <f>Q330*H330</f>
        <v>0</v>
      </c>
      <c r="S330" s="222">
        <v>0</v>
      </c>
      <c r="T330" s="223">
        <f>S330*H330</f>
        <v>0</v>
      </c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R330" s="224" t="s">
        <v>228</v>
      </c>
      <c r="AT330" s="224" t="s">
        <v>133</v>
      </c>
      <c r="AU330" s="224" t="s">
        <v>131</v>
      </c>
      <c r="AY330" s="17" t="s">
        <v>130</v>
      </c>
      <c r="BE330" s="225">
        <f>IF(N330="základní",J330,0)</f>
        <v>0</v>
      </c>
      <c r="BF330" s="225">
        <f>IF(N330="snížená",J330,0)</f>
        <v>0</v>
      </c>
      <c r="BG330" s="225">
        <f>IF(N330="zákl. přenesená",J330,0)</f>
        <v>0</v>
      </c>
      <c r="BH330" s="225">
        <f>IF(N330="sníž. přenesená",J330,0)</f>
        <v>0</v>
      </c>
      <c r="BI330" s="225">
        <f>IF(N330="nulová",J330,0)</f>
        <v>0</v>
      </c>
      <c r="BJ330" s="17" t="s">
        <v>78</v>
      </c>
      <c r="BK330" s="225">
        <f>ROUND(I330*H330,2)</f>
        <v>0</v>
      </c>
      <c r="BL330" s="17" t="s">
        <v>228</v>
      </c>
      <c r="BM330" s="224" t="s">
        <v>552</v>
      </c>
    </row>
    <row r="331" s="2" customFormat="1" ht="21.75" customHeight="1">
      <c r="A331" s="38"/>
      <c r="B331" s="39"/>
      <c r="C331" s="212" t="s">
        <v>553</v>
      </c>
      <c r="D331" s="212" t="s">
        <v>133</v>
      </c>
      <c r="E331" s="213" t="s">
        <v>554</v>
      </c>
      <c r="F331" s="214" t="s">
        <v>555</v>
      </c>
      <c r="G331" s="215" t="s">
        <v>441</v>
      </c>
      <c r="H331" s="216">
        <v>1</v>
      </c>
      <c r="I331" s="217"/>
      <c r="J331" s="218">
        <f>ROUND(I331*H331,2)</f>
        <v>0</v>
      </c>
      <c r="K331" s="219"/>
      <c r="L331" s="44"/>
      <c r="M331" s="220" t="s">
        <v>1</v>
      </c>
      <c r="N331" s="221" t="s">
        <v>38</v>
      </c>
      <c r="O331" s="91"/>
      <c r="P331" s="222">
        <f>O331*H331</f>
        <v>0</v>
      </c>
      <c r="Q331" s="222">
        <v>0</v>
      </c>
      <c r="R331" s="222">
        <f>Q331*H331</f>
        <v>0</v>
      </c>
      <c r="S331" s="222">
        <v>0</v>
      </c>
      <c r="T331" s="223">
        <f>S331*H331</f>
        <v>0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224" t="s">
        <v>228</v>
      </c>
      <c r="AT331" s="224" t="s">
        <v>133</v>
      </c>
      <c r="AU331" s="224" t="s">
        <v>131</v>
      </c>
      <c r="AY331" s="17" t="s">
        <v>130</v>
      </c>
      <c r="BE331" s="225">
        <f>IF(N331="základní",J331,0)</f>
        <v>0</v>
      </c>
      <c r="BF331" s="225">
        <f>IF(N331="snížená",J331,0)</f>
        <v>0</v>
      </c>
      <c r="BG331" s="225">
        <f>IF(N331="zákl. přenesená",J331,0)</f>
        <v>0</v>
      </c>
      <c r="BH331" s="225">
        <f>IF(N331="sníž. přenesená",J331,0)</f>
        <v>0</v>
      </c>
      <c r="BI331" s="225">
        <f>IF(N331="nulová",J331,0)</f>
        <v>0</v>
      </c>
      <c r="BJ331" s="17" t="s">
        <v>78</v>
      </c>
      <c r="BK331" s="225">
        <f>ROUND(I331*H331,2)</f>
        <v>0</v>
      </c>
      <c r="BL331" s="17" t="s">
        <v>228</v>
      </c>
      <c r="BM331" s="224" t="s">
        <v>556</v>
      </c>
    </row>
    <row r="332" s="2" customFormat="1" ht="21.75" customHeight="1">
      <c r="A332" s="38"/>
      <c r="B332" s="39"/>
      <c r="C332" s="212" t="s">
        <v>557</v>
      </c>
      <c r="D332" s="212" t="s">
        <v>133</v>
      </c>
      <c r="E332" s="213" t="s">
        <v>558</v>
      </c>
      <c r="F332" s="214" t="s">
        <v>559</v>
      </c>
      <c r="G332" s="215" t="s">
        <v>441</v>
      </c>
      <c r="H332" s="216">
        <v>2</v>
      </c>
      <c r="I332" s="217"/>
      <c r="J332" s="218">
        <f>ROUND(I332*H332,2)</f>
        <v>0</v>
      </c>
      <c r="K332" s="219"/>
      <c r="L332" s="44"/>
      <c r="M332" s="220" t="s">
        <v>1</v>
      </c>
      <c r="N332" s="221" t="s">
        <v>38</v>
      </c>
      <c r="O332" s="91"/>
      <c r="P332" s="222">
        <f>O332*H332</f>
        <v>0</v>
      </c>
      <c r="Q332" s="222">
        <v>0</v>
      </c>
      <c r="R332" s="222">
        <f>Q332*H332</f>
        <v>0</v>
      </c>
      <c r="S332" s="222">
        <v>0</v>
      </c>
      <c r="T332" s="223">
        <f>S332*H332</f>
        <v>0</v>
      </c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R332" s="224" t="s">
        <v>228</v>
      </c>
      <c r="AT332" s="224" t="s">
        <v>133</v>
      </c>
      <c r="AU332" s="224" t="s">
        <v>131</v>
      </c>
      <c r="AY332" s="17" t="s">
        <v>130</v>
      </c>
      <c r="BE332" s="225">
        <f>IF(N332="základní",J332,0)</f>
        <v>0</v>
      </c>
      <c r="BF332" s="225">
        <f>IF(N332="snížená",J332,0)</f>
        <v>0</v>
      </c>
      <c r="BG332" s="225">
        <f>IF(N332="zákl. přenesená",J332,0)</f>
        <v>0</v>
      </c>
      <c r="BH332" s="225">
        <f>IF(N332="sníž. přenesená",J332,0)</f>
        <v>0</v>
      </c>
      <c r="BI332" s="225">
        <f>IF(N332="nulová",J332,0)</f>
        <v>0</v>
      </c>
      <c r="BJ332" s="17" t="s">
        <v>78</v>
      </c>
      <c r="BK332" s="225">
        <f>ROUND(I332*H332,2)</f>
        <v>0</v>
      </c>
      <c r="BL332" s="17" t="s">
        <v>228</v>
      </c>
      <c r="BM332" s="224" t="s">
        <v>560</v>
      </c>
    </row>
    <row r="333" s="2" customFormat="1" ht="16.5" customHeight="1">
      <c r="A333" s="38"/>
      <c r="B333" s="39"/>
      <c r="C333" s="212" t="s">
        <v>561</v>
      </c>
      <c r="D333" s="212" t="s">
        <v>133</v>
      </c>
      <c r="E333" s="213" t="s">
        <v>562</v>
      </c>
      <c r="F333" s="214" t="s">
        <v>563</v>
      </c>
      <c r="G333" s="215" t="s">
        <v>441</v>
      </c>
      <c r="H333" s="216">
        <v>1</v>
      </c>
      <c r="I333" s="217"/>
      <c r="J333" s="218">
        <f>ROUND(I333*H333,2)</f>
        <v>0</v>
      </c>
      <c r="K333" s="219"/>
      <c r="L333" s="44"/>
      <c r="M333" s="220" t="s">
        <v>1</v>
      </c>
      <c r="N333" s="221" t="s">
        <v>38</v>
      </c>
      <c r="O333" s="91"/>
      <c r="P333" s="222">
        <f>O333*H333</f>
        <v>0</v>
      </c>
      <c r="Q333" s="222">
        <v>0</v>
      </c>
      <c r="R333" s="222">
        <f>Q333*H333</f>
        <v>0</v>
      </c>
      <c r="S333" s="222">
        <v>0</v>
      </c>
      <c r="T333" s="223">
        <f>S333*H333</f>
        <v>0</v>
      </c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R333" s="224" t="s">
        <v>228</v>
      </c>
      <c r="AT333" s="224" t="s">
        <v>133</v>
      </c>
      <c r="AU333" s="224" t="s">
        <v>131</v>
      </c>
      <c r="AY333" s="17" t="s">
        <v>130</v>
      </c>
      <c r="BE333" s="225">
        <f>IF(N333="základní",J333,0)</f>
        <v>0</v>
      </c>
      <c r="BF333" s="225">
        <f>IF(N333="snížená",J333,0)</f>
        <v>0</v>
      </c>
      <c r="BG333" s="225">
        <f>IF(N333="zákl. přenesená",J333,0)</f>
        <v>0</v>
      </c>
      <c r="BH333" s="225">
        <f>IF(N333="sníž. přenesená",J333,0)</f>
        <v>0</v>
      </c>
      <c r="BI333" s="225">
        <f>IF(N333="nulová",J333,0)</f>
        <v>0</v>
      </c>
      <c r="BJ333" s="17" t="s">
        <v>78</v>
      </c>
      <c r="BK333" s="225">
        <f>ROUND(I333*H333,2)</f>
        <v>0</v>
      </c>
      <c r="BL333" s="17" t="s">
        <v>228</v>
      </c>
      <c r="BM333" s="224" t="s">
        <v>564</v>
      </c>
    </row>
    <row r="334" s="2" customFormat="1" ht="21.75" customHeight="1">
      <c r="A334" s="38"/>
      <c r="B334" s="39"/>
      <c r="C334" s="212" t="s">
        <v>565</v>
      </c>
      <c r="D334" s="212" t="s">
        <v>133</v>
      </c>
      <c r="E334" s="213" t="s">
        <v>566</v>
      </c>
      <c r="F334" s="214" t="s">
        <v>567</v>
      </c>
      <c r="G334" s="215" t="s">
        <v>441</v>
      </c>
      <c r="H334" s="216">
        <v>7</v>
      </c>
      <c r="I334" s="217"/>
      <c r="J334" s="218">
        <f>ROUND(I334*H334,2)</f>
        <v>0</v>
      </c>
      <c r="K334" s="219"/>
      <c r="L334" s="44"/>
      <c r="M334" s="220" t="s">
        <v>1</v>
      </c>
      <c r="N334" s="221" t="s">
        <v>38</v>
      </c>
      <c r="O334" s="91"/>
      <c r="P334" s="222">
        <f>O334*H334</f>
        <v>0</v>
      </c>
      <c r="Q334" s="222">
        <v>0</v>
      </c>
      <c r="R334" s="222">
        <f>Q334*H334</f>
        <v>0</v>
      </c>
      <c r="S334" s="222">
        <v>0</v>
      </c>
      <c r="T334" s="223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224" t="s">
        <v>228</v>
      </c>
      <c r="AT334" s="224" t="s">
        <v>133</v>
      </c>
      <c r="AU334" s="224" t="s">
        <v>131</v>
      </c>
      <c r="AY334" s="17" t="s">
        <v>130</v>
      </c>
      <c r="BE334" s="225">
        <f>IF(N334="základní",J334,0)</f>
        <v>0</v>
      </c>
      <c r="BF334" s="225">
        <f>IF(N334="snížená",J334,0)</f>
        <v>0</v>
      </c>
      <c r="BG334" s="225">
        <f>IF(N334="zákl. přenesená",J334,0)</f>
        <v>0</v>
      </c>
      <c r="BH334" s="225">
        <f>IF(N334="sníž. přenesená",J334,0)</f>
        <v>0</v>
      </c>
      <c r="BI334" s="225">
        <f>IF(N334="nulová",J334,0)</f>
        <v>0</v>
      </c>
      <c r="BJ334" s="17" t="s">
        <v>78</v>
      </c>
      <c r="BK334" s="225">
        <f>ROUND(I334*H334,2)</f>
        <v>0</v>
      </c>
      <c r="BL334" s="17" t="s">
        <v>228</v>
      </c>
      <c r="BM334" s="224" t="s">
        <v>568</v>
      </c>
    </row>
    <row r="335" s="2" customFormat="1" ht="24.15" customHeight="1">
      <c r="A335" s="38"/>
      <c r="B335" s="39"/>
      <c r="C335" s="212" t="s">
        <v>569</v>
      </c>
      <c r="D335" s="212" t="s">
        <v>133</v>
      </c>
      <c r="E335" s="213" t="s">
        <v>570</v>
      </c>
      <c r="F335" s="214" t="s">
        <v>571</v>
      </c>
      <c r="G335" s="215" t="s">
        <v>441</v>
      </c>
      <c r="H335" s="216">
        <v>2</v>
      </c>
      <c r="I335" s="217"/>
      <c r="J335" s="218">
        <f>ROUND(I335*H335,2)</f>
        <v>0</v>
      </c>
      <c r="K335" s="219"/>
      <c r="L335" s="44"/>
      <c r="M335" s="220" t="s">
        <v>1</v>
      </c>
      <c r="N335" s="221" t="s">
        <v>38</v>
      </c>
      <c r="O335" s="91"/>
      <c r="P335" s="222">
        <f>O335*H335</f>
        <v>0</v>
      </c>
      <c r="Q335" s="222">
        <v>0</v>
      </c>
      <c r="R335" s="222">
        <f>Q335*H335</f>
        <v>0</v>
      </c>
      <c r="S335" s="222">
        <v>0</v>
      </c>
      <c r="T335" s="223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224" t="s">
        <v>228</v>
      </c>
      <c r="AT335" s="224" t="s">
        <v>133</v>
      </c>
      <c r="AU335" s="224" t="s">
        <v>131</v>
      </c>
      <c r="AY335" s="17" t="s">
        <v>130</v>
      </c>
      <c r="BE335" s="225">
        <f>IF(N335="základní",J335,0)</f>
        <v>0</v>
      </c>
      <c r="BF335" s="225">
        <f>IF(N335="snížená",J335,0)</f>
        <v>0</v>
      </c>
      <c r="BG335" s="225">
        <f>IF(N335="zákl. přenesená",J335,0)</f>
        <v>0</v>
      </c>
      <c r="BH335" s="225">
        <f>IF(N335="sníž. přenesená",J335,0)</f>
        <v>0</v>
      </c>
      <c r="BI335" s="225">
        <f>IF(N335="nulová",J335,0)</f>
        <v>0</v>
      </c>
      <c r="BJ335" s="17" t="s">
        <v>78</v>
      </c>
      <c r="BK335" s="225">
        <f>ROUND(I335*H335,2)</f>
        <v>0</v>
      </c>
      <c r="BL335" s="17" t="s">
        <v>228</v>
      </c>
      <c r="BM335" s="224" t="s">
        <v>572</v>
      </c>
    </row>
    <row r="336" s="2" customFormat="1" ht="16.5" customHeight="1">
      <c r="A336" s="38"/>
      <c r="B336" s="39"/>
      <c r="C336" s="212" t="s">
        <v>573</v>
      </c>
      <c r="D336" s="212" t="s">
        <v>133</v>
      </c>
      <c r="E336" s="213" t="s">
        <v>574</v>
      </c>
      <c r="F336" s="214" t="s">
        <v>575</v>
      </c>
      <c r="G336" s="215" t="s">
        <v>441</v>
      </c>
      <c r="H336" s="216">
        <v>1</v>
      </c>
      <c r="I336" s="217"/>
      <c r="J336" s="218">
        <f>ROUND(I336*H336,2)</f>
        <v>0</v>
      </c>
      <c r="K336" s="219"/>
      <c r="L336" s="44"/>
      <c r="M336" s="220" t="s">
        <v>1</v>
      </c>
      <c r="N336" s="221" t="s">
        <v>38</v>
      </c>
      <c r="O336" s="91"/>
      <c r="P336" s="222">
        <f>O336*H336</f>
        <v>0</v>
      </c>
      <c r="Q336" s="222">
        <v>0</v>
      </c>
      <c r="R336" s="222">
        <f>Q336*H336</f>
        <v>0</v>
      </c>
      <c r="S336" s="222">
        <v>0</v>
      </c>
      <c r="T336" s="223">
        <f>S336*H336</f>
        <v>0</v>
      </c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R336" s="224" t="s">
        <v>228</v>
      </c>
      <c r="AT336" s="224" t="s">
        <v>133</v>
      </c>
      <c r="AU336" s="224" t="s">
        <v>131</v>
      </c>
      <c r="AY336" s="17" t="s">
        <v>130</v>
      </c>
      <c r="BE336" s="225">
        <f>IF(N336="základní",J336,0)</f>
        <v>0</v>
      </c>
      <c r="BF336" s="225">
        <f>IF(N336="snížená",J336,0)</f>
        <v>0</v>
      </c>
      <c r="BG336" s="225">
        <f>IF(N336="zákl. přenesená",J336,0)</f>
        <v>0</v>
      </c>
      <c r="BH336" s="225">
        <f>IF(N336="sníž. přenesená",J336,0)</f>
        <v>0</v>
      </c>
      <c r="BI336" s="225">
        <f>IF(N336="nulová",J336,0)</f>
        <v>0</v>
      </c>
      <c r="BJ336" s="17" t="s">
        <v>78</v>
      </c>
      <c r="BK336" s="225">
        <f>ROUND(I336*H336,2)</f>
        <v>0</v>
      </c>
      <c r="BL336" s="17" t="s">
        <v>228</v>
      </c>
      <c r="BM336" s="224" t="s">
        <v>576</v>
      </c>
    </row>
    <row r="337" s="2" customFormat="1" ht="21.75" customHeight="1">
      <c r="A337" s="38"/>
      <c r="B337" s="39"/>
      <c r="C337" s="212" t="s">
        <v>577</v>
      </c>
      <c r="D337" s="212" t="s">
        <v>133</v>
      </c>
      <c r="E337" s="213" t="s">
        <v>578</v>
      </c>
      <c r="F337" s="214" t="s">
        <v>579</v>
      </c>
      <c r="G337" s="215" t="s">
        <v>441</v>
      </c>
      <c r="H337" s="216">
        <v>1</v>
      </c>
      <c r="I337" s="217"/>
      <c r="J337" s="218">
        <f>ROUND(I337*H337,2)</f>
        <v>0</v>
      </c>
      <c r="K337" s="219"/>
      <c r="L337" s="44"/>
      <c r="M337" s="220" t="s">
        <v>1</v>
      </c>
      <c r="N337" s="221" t="s">
        <v>38</v>
      </c>
      <c r="O337" s="91"/>
      <c r="P337" s="222">
        <f>O337*H337</f>
        <v>0</v>
      </c>
      <c r="Q337" s="222">
        <v>0</v>
      </c>
      <c r="R337" s="222">
        <f>Q337*H337</f>
        <v>0</v>
      </c>
      <c r="S337" s="222">
        <v>0</v>
      </c>
      <c r="T337" s="223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224" t="s">
        <v>228</v>
      </c>
      <c r="AT337" s="224" t="s">
        <v>133</v>
      </c>
      <c r="AU337" s="224" t="s">
        <v>131</v>
      </c>
      <c r="AY337" s="17" t="s">
        <v>130</v>
      </c>
      <c r="BE337" s="225">
        <f>IF(N337="základní",J337,0)</f>
        <v>0</v>
      </c>
      <c r="BF337" s="225">
        <f>IF(N337="snížená",J337,0)</f>
        <v>0</v>
      </c>
      <c r="BG337" s="225">
        <f>IF(N337="zákl. přenesená",J337,0)</f>
        <v>0</v>
      </c>
      <c r="BH337" s="225">
        <f>IF(N337="sníž. přenesená",J337,0)</f>
        <v>0</v>
      </c>
      <c r="BI337" s="225">
        <f>IF(N337="nulová",J337,0)</f>
        <v>0</v>
      </c>
      <c r="BJ337" s="17" t="s">
        <v>78</v>
      </c>
      <c r="BK337" s="225">
        <f>ROUND(I337*H337,2)</f>
        <v>0</v>
      </c>
      <c r="BL337" s="17" t="s">
        <v>228</v>
      </c>
      <c r="BM337" s="224" t="s">
        <v>580</v>
      </c>
    </row>
    <row r="338" s="2" customFormat="1" ht="16.5" customHeight="1">
      <c r="A338" s="38"/>
      <c r="B338" s="39"/>
      <c r="C338" s="212" t="s">
        <v>581</v>
      </c>
      <c r="D338" s="212" t="s">
        <v>133</v>
      </c>
      <c r="E338" s="213" t="s">
        <v>582</v>
      </c>
      <c r="F338" s="214" t="s">
        <v>583</v>
      </c>
      <c r="G338" s="215" t="s">
        <v>441</v>
      </c>
      <c r="H338" s="216">
        <v>2</v>
      </c>
      <c r="I338" s="217"/>
      <c r="J338" s="218">
        <f>ROUND(I338*H338,2)</f>
        <v>0</v>
      </c>
      <c r="K338" s="219"/>
      <c r="L338" s="44"/>
      <c r="M338" s="220" t="s">
        <v>1</v>
      </c>
      <c r="N338" s="221" t="s">
        <v>38</v>
      </c>
      <c r="O338" s="91"/>
      <c r="P338" s="222">
        <f>O338*H338</f>
        <v>0</v>
      </c>
      <c r="Q338" s="222">
        <v>0</v>
      </c>
      <c r="R338" s="222">
        <f>Q338*H338</f>
        <v>0</v>
      </c>
      <c r="S338" s="222">
        <v>0</v>
      </c>
      <c r="T338" s="223">
        <f>S338*H338</f>
        <v>0</v>
      </c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R338" s="224" t="s">
        <v>228</v>
      </c>
      <c r="AT338" s="224" t="s">
        <v>133</v>
      </c>
      <c r="AU338" s="224" t="s">
        <v>131</v>
      </c>
      <c r="AY338" s="17" t="s">
        <v>130</v>
      </c>
      <c r="BE338" s="225">
        <f>IF(N338="základní",J338,0)</f>
        <v>0</v>
      </c>
      <c r="BF338" s="225">
        <f>IF(N338="snížená",J338,0)</f>
        <v>0</v>
      </c>
      <c r="BG338" s="225">
        <f>IF(N338="zákl. přenesená",J338,0)</f>
        <v>0</v>
      </c>
      <c r="BH338" s="225">
        <f>IF(N338="sníž. přenesená",J338,0)</f>
        <v>0</v>
      </c>
      <c r="BI338" s="225">
        <f>IF(N338="nulová",J338,0)</f>
        <v>0</v>
      </c>
      <c r="BJ338" s="17" t="s">
        <v>78</v>
      </c>
      <c r="BK338" s="225">
        <f>ROUND(I338*H338,2)</f>
        <v>0</v>
      </c>
      <c r="BL338" s="17" t="s">
        <v>228</v>
      </c>
      <c r="BM338" s="224" t="s">
        <v>584</v>
      </c>
    </row>
    <row r="339" s="2" customFormat="1" ht="16.5" customHeight="1">
      <c r="A339" s="38"/>
      <c r="B339" s="39"/>
      <c r="C339" s="212" t="s">
        <v>585</v>
      </c>
      <c r="D339" s="212" t="s">
        <v>133</v>
      </c>
      <c r="E339" s="213" t="s">
        <v>586</v>
      </c>
      <c r="F339" s="214" t="s">
        <v>587</v>
      </c>
      <c r="G339" s="215" t="s">
        <v>441</v>
      </c>
      <c r="H339" s="216">
        <v>1</v>
      </c>
      <c r="I339" s="217"/>
      <c r="J339" s="218">
        <f>ROUND(I339*H339,2)</f>
        <v>0</v>
      </c>
      <c r="K339" s="219"/>
      <c r="L339" s="44"/>
      <c r="M339" s="220" t="s">
        <v>1</v>
      </c>
      <c r="N339" s="221" t="s">
        <v>38</v>
      </c>
      <c r="O339" s="91"/>
      <c r="P339" s="222">
        <f>O339*H339</f>
        <v>0</v>
      </c>
      <c r="Q339" s="222">
        <v>0</v>
      </c>
      <c r="R339" s="222">
        <f>Q339*H339</f>
        <v>0</v>
      </c>
      <c r="S339" s="222">
        <v>0</v>
      </c>
      <c r="T339" s="223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224" t="s">
        <v>228</v>
      </c>
      <c r="AT339" s="224" t="s">
        <v>133</v>
      </c>
      <c r="AU339" s="224" t="s">
        <v>131</v>
      </c>
      <c r="AY339" s="17" t="s">
        <v>130</v>
      </c>
      <c r="BE339" s="225">
        <f>IF(N339="základní",J339,0)</f>
        <v>0</v>
      </c>
      <c r="BF339" s="225">
        <f>IF(N339="snížená",J339,0)</f>
        <v>0</v>
      </c>
      <c r="BG339" s="225">
        <f>IF(N339="zákl. přenesená",J339,0)</f>
        <v>0</v>
      </c>
      <c r="BH339" s="225">
        <f>IF(N339="sníž. přenesená",J339,0)</f>
        <v>0</v>
      </c>
      <c r="BI339" s="225">
        <f>IF(N339="nulová",J339,0)</f>
        <v>0</v>
      </c>
      <c r="BJ339" s="17" t="s">
        <v>78</v>
      </c>
      <c r="BK339" s="225">
        <f>ROUND(I339*H339,2)</f>
        <v>0</v>
      </c>
      <c r="BL339" s="17" t="s">
        <v>228</v>
      </c>
      <c r="BM339" s="224" t="s">
        <v>588</v>
      </c>
    </row>
    <row r="340" s="2" customFormat="1" ht="16.5" customHeight="1">
      <c r="A340" s="38"/>
      <c r="B340" s="39"/>
      <c r="C340" s="212" t="s">
        <v>589</v>
      </c>
      <c r="D340" s="212" t="s">
        <v>133</v>
      </c>
      <c r="E340" s="213" t="s">
        <v>590</v>
      </c>
      <c r="F340" s="214" t="s">
        <v>591</v>
      </c>
      <c r="G340" s="215" t="s">
        <v>592</v>
      </c>
      <c r="H340" s="216">
        <v>1</v>
      </c>
      <c r="I340" s="217"/>
      <c r="J340" s="218">
        <f>ROUND(I340*H340,2)</f>
        <v>0</v>
      </c>
      <c r="K340" s="219"/>
      <c r="L340" s="44"/>
      <c r="M340" s="220" t="s">
        <v>1</v>
      </c>
      <c r="N340" s="221" t="s">
        <v>38</v>
      </c>
      <c r="O340" s="91"/>
      <c r="P340" s="222">
        <f>O340*H340</f>
        <v>0</v>
      </c>
      <c r="Q340" s="222">
        <v>0</v>
      </c>
      <c r="R340" s="222">
        <f>Q340*H340</f>
        <v>0</v>
      </c>
      <c r="S340" s="222">
        <v>0</v>
      </c>
      <c r="T340" s="223">
        <f>S340*H340</f>
        <v>0</v>
      </c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R340" s="224" t="s">
        <v>228</v>
      </c>
      <c r="AT340" s="224" t="s">
        <v>133</v>
      </c>
      <c r="AU340" s="224" t="s">
        <v>131</v>
      </c>
      <c r="AY340" s="17" t="s">
        <v>130</v>
      </c>
      <c r="BE340" s="225">
        <f>IF(N340="základní",J340,0)</f>
        <v>0</v>
      </c>
      <c r="BF340" s="225">
        <f>IF(N340="snížená",J340,0)</f>
        <v>0</v>
      </c>
      <c r="BG340" s="225">
        <f>IF(N340="zákl. přenesená",J340,0)</f>
        <v>0</v>
      </c>
      <c r="BH340" s="225">
        <f>IF(N340="sníž. přenesená",J340,0)</f>
        <v>0</v>
      </c>
      <c r="BI340" s="225">
        <f>IF(N340="nulová",J340,0)</f>
        <v>0</v>
      </c>
      <c r="BJ340" s="17" t="s">
        <v>78</v>
      </c>
      <c r="BK340" s="225">
        <f>ROUND(I340*H340,2)</f>
        <v>0</v>
      </c>
      <c r="BL340" s="17" t="s">
        <v>228</v>
      </c>
      <c r="BM340" s="224" t="s">
        <v>593</v>
      </c>
    </row>
    <row r="341" s="2" customFormat="1" ht="16.5" customHeight="1">
      <c r="A341" s="38"/>
      <c r="B341" s="39"/>
      <c r="C341" s="212" t="s">
        <v>594</v>
      </c>
      <c r="D341" s="212" t="s">
        <v>133</v>
      </c>
      <c r="E341" s="213" t="s">
        <v>595</v>
      </c>
      <c r="F341" s="214" t="s">
        <v>596</v>
      </c>
      <c r="G341" s="215" t="s">
        <v>441</v>
      </c>
      <c r="H341" s="216">
        <v>3</v>
      </c>
      <c r="I341" s="217"/>
      <c r="J341" s="218">
        <f>ROUND(I341*H341,2)</f>
        <v>0</v>
      </c>
      <c r="K341" s="219"/>
      <c r="L341" s="44"/>
      <c r="M341" s="220" t="s">
        <v>1</v>
      </c>
      <c r="N341" s="221" t="s">
        <v>38</v>
      </c>
      <c r="O341" s="91"/>
      <c r="P341" s="222">
        <f>O341*H341</f>
        <v>0</v>
      </c>
      <c r="Q341" s="222">
        <v>0</v>
      </c>
      <c r="R341" s="222">
        <f>Q341*H341</f>
        <v>0</v>
      </c>
      <c r="S341" s="222">
        <v>0</v>
      </c>
      <c r="T341" s="223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224" t="s">
        <v>228</v>
      </c>
      <c r="AT341" s="224" t="s">
        <v>133</v>
      </c>
      <c r="AU341" s="224" t="s">
        <v>131</v>
      </c>
      <c r="AY341" s="17" t="s">
        <v>130</v>
      </c>
      <c r="BE341" s="225">
        <f>IF(N341="základní",J341,0)</f>
        <v>0</v>
      </c>
      <c r="BF341" s="225">
        <f>IF(N341="snížená",J341,0)</f>
        <v>0</v>
      </c>
      <c r="BG341" s="225">
        <f>IF(N341="zákl. přenesená",J341,0)</f>
        <v>0</v>
      </c>
      <c r="BH341" s="225">
        <f>IF(N341="sníž. přenesená",J341,0)</f>
        <v>0</v>
      </c>
      <c r="BI341" s="225">
        <f>IF(N341="nulová",J341,0)</f>
        <v>0</v>
      </c>
      <c r="BJ341" s="17" t="s">
        <v>78</v>
      </c>
      <c r="BK341" s="225">
        <f>ROUND(I341*H341,2)</f>
        <v>0</v>
      </c>
      <c r="BL341" s="17" t="s">
        <v>228</v>
      </c>
      <c r="BM341" s="224" t="s">
        <v>597</v>
      </c>
    </row>
    <row r="342" s="2" customFormat="1" ht="16.5" customHeight="1">
      <c r="A342" s="38"/>
      <c r="B342" s="39"/>
      <c r="C342" s="212" t="s">
        <v>598</v>
      </c>
      <c r="D342" s="212" t="s">
        <v>133</v>
      </c>
      <c r="E342" s="213" t="s">
        <v>599</v>
      </c>
      <c r="F342" s="214" t="s">
        <v>600</v>
      </c>
      <c r="G342" s="215" t="s">
        <v>441</v>
      </c>
      <c r="H342" s="216">
        <v>3</v>
      </c>
      <c r="I342" s="217"/>
      <c r="J342" s="218">
        <f>ROUND(I342*H342,2)</f>
        <v>0</v>
      </c>
      <c r="K342" s="219"/>
      <c r="L342" s="44"/>
      <c r="M342" s="220" t="s">
        <v>1</v>
      </c>
      <c r="N342" s="221" t="s">
        <v>38</v>
      </c>
      <c r="O342" s="91"/>
      <c r="P342" s="222">
        <f>O342*H342</f>
        <v>0</v>
      </c>
      <c r="Q342" s="222">
        <v>0</v>
      </c>
      <c r="R342" s="222">
        <f>Q342*H342</f>
        <v>0</v>
      </c>
      <c r="S342" s="222">
        <v>0</v>
      </c>
      <c r="T342" s="223">
        <f>S342*H342</f>
        <v>0</v>
      </c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R342" s="224" t="s">
        <v>228</v>
      </c>
      <c r="AT342" s="224" t="s">
        <v>133</v>
      </c>
      <c r="AU342" s="224" t="s">
        <v>131</v>
      </c>
      <c r="AY342" s="17" t="s">
        <v>130</v>
      </c>
      <c r="BE342" s="225">
        <f>IF(N342="základní",J342,0)</f>
        <v>0</v>
      </c>
      <c r="BF342" s="225">
        <f>IF(N342="snížená",J342,0)</f>
        <v>0</v>
      </c>
      <c r="BG342" s="225">
        <f>IF(N342="zákl. přenesená",J342,0)</f>
        <v>0</v>
      </c>
      <c r="BH342" s="225">
        <f>IF(N342="sníž. přenesená",J342,0)</f>
        <v>0</v>
      </c>
      <c r="BI342" s="225">
        <f>IF(N342="nulová",J342,0)</f>
        <v>0</v>
      </c>
      <c r="BJ342" s="17" t="s">
        <v>78</v>
      </c>
      <c r="BK342" s="225">
        <f>ROUND(I342*H342,2)</f>
        <v>0</v>
      </c>
      <c r="BL342" s="17" t="s">
        <v>228</v>
      </c>
      <c r="BM342" s="224" t="s">
        <v>601</v>
      </c>
    </row>
    <row r="343" s="2" customFormat="1" ht="16.5" customHeight="1">
      <c r="A343" s="38"/>
      <c r="B343" s="39"/>
      <c r="C343" s="212" t="s">
        <v>602</v>
      </c>
      <c r="D343" s="212" t="s">
        <v>133</v>
      </c>
      <c r="E343" s="213" t="s">
        <v>603</v>
      </c>
      <c r="F343" s="214" t="s">
        <v>604</v>
      </c>
      <c r="G343" s="215" t="s">
        <v>441</v>
      </c>
      <c r="H343" s="216">
        <v>2</v>
      </c>
      <c r="I343" s="217"/>
      <c r="J343" s="218">
        <f>ROUND(I343*H343,2)</f>
        <v>0</v>
      </c>
      <c r="K343" s="219"/>
      <c r="L343" s="44"/>
      <c r="M343" s="220" t="s">
        <v>1</v>
      </c>
      <c r="N343" s="221" t="s">
        <v>38</v>
      </c>
      <c r="O343" s="91"/>
      <c r="P343" s="222">
        <f>O343*H343</f>
        <v>0</v>
      </c>
      <c r="Q343" s="222">
        <v>0</v>
      </c>
      <c r="R343" s="222">
        <f>Q343*H343</f>
        <v>0</v>
      </c>
      <c r="S343" s="222">
        <v>0</v>
      </c>
      <c r="T343" s="223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224" t="s">
        <v>228</v>
      </c>
      <c r="AT343" s="224" t="s">
        <v>133</v>
      </c>
      <c r="AU343" s="224" t="s">
        <v>131</v>
      </c>
      <c r="AY343" s="17" t="s">
        <v>130</v>
      </c>
      <c r="BE343" s="225">
        <f>IF(N343="základní",J343,0)</f>
        <v>0</v>
      </c>
      <c r="BF343" s="225">
        <f>IF(N343="snížená",J343,0)</f>
        <v>0</v>
      </c>
      <c r="BG343" s="225">
        <f>IF(N343="zákl. přenesená",J343,0)</f>
        <v>0</v>
      </c>
      <c r="BH343" s="225">
        <f>IF(N343="sníž. přenesená",J343,0)</f>
        <v>0</v>
      </c>
      <c r="BI343" s="225">
        <f>IF(N343="nulová",J343,0)</f>
        <v>0</v>
      </c>
      <c r="BJ343" s="17" t="s">
        <v>78</v>
      </c>
      <c r="BK343" s="225">
        <f>ROUND(I343*H343,2)</f>
        <v>0</v>
      </c>
      <c r="BL343" s="17" t="s">
        <v>228</v>
      </c>
      <c r="BM343" s="224" t="s">
        <v>605</v>
      </c>
    </row>
    <row r="344" s="2" customFormat="1" ht="16.5" customHeight="1">
      <c r="A344" s="38"/>
      <c r="B344" s="39"/>
      <c r="C344" s="212" t="s">
        <v>606</v>
      </c>
      <c r="D344" s="212" t="s">
        <v>133</v>
      </c>
      <c r="E344" s="213" t="s">
        <v>607</v>
      </c>
      <c r="F344" s="214" t="s">
        <v>608</v>
      </c>
      <c r="G344" s="215" t="s">
        <v>441</v>
      </c>
      <c r="H344" s="216">
        <v>1</v>
      </c>
      <c r="I344" s="217"/>
      <c r="J344" s="218">
        <f>ROUND(I344*H344,2)</f>
        <v>0</v>
      </c>
      <c r="K344" s="219"/>
      <c r="L344" s="44"/>
      <c r="M344" s="220" t="s">
        <v>1</v>
      </c>
      <c r="N344" s="221" t="s">
        <v>38</v>
      </c>
      <c r="O344" s="91"/>
      <c r="P344" s="222">
        <f>O344*H344</f>
        <v>0</v>
      </c>
      <c r="Q344" s="222">
        <v>0</v>
      </c>
      <c r="R344" s="222">
        <f>Q344*H344</f>
        <v>0</v>
      </c>
      <c r="S344" s="222">
        <v>0</v>
      </c>
      <c r="T344" s="223">
        <f>S344*H344</f>
        <v>0</v>
      </c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R344" s="224" t="s">
        <v>228</v>
      </c>
      <c r="AT344" s="224" t="s">
        <v>133</v>
      </c>
      <c r="AU344" s="224" t="s">
        <v>131</v>
      </c>
      <c r="AY344" s="17" t="s">
        <v>130</v>
      </c>
      <c r="BE344" s="225">
        <f>IF(N344="základní",J344,0)</f>
        <v>0</v>
      </c>
      <c r="BF344" s="225">
        <f>IF(N344="snížená",J344,0)</f>
        <v>0</v>
      </c>
      <c r="BG344" s="225">
        <f>IF(N344="zákl. přenesená",J344,0)</f>
        <v>0</v>
      </c>
      <c r="BH344" s="225">
        <f>IF(N344="sníž. přenesená",J344,0)</f>
        <v>0</v>
      </c>
      <c r="BI344" s="225">
        <f>IF(N344="nulová",J344,0)</f>
        <v>0</v>
      </c>
      <c r="BJ344" s="17" t="s">
        <v>78</v>
      </c>
      <c r="BK344" s="225">
        <f>ROUND(I344*H344,2)</f>
        <v>0</v>
      </c>
      <c r="BL344" s="17" t="s">
        <v>228</v>
      </c>
      <c r="BM344" s="224" t="s">
        <v>609</v>
      </c>
    </row>
    <row r="345" s="12" customFormat="1" ht="20.88" customHeight="1">
      <c r="A345" s="12"/>
      <c r="B345" s="196"/>
      <c r="C345" s="197"/>
      <c r="D345" s="198" t="s">
        <v>72</v>
      </c>
      <c r="E345" s="210" t="s">
        <v>610</v>
      </c>
      <c r="F345" s="210" t="s">
        <v>611</v>
      </c>
      <c r="G345" s="197"/>
      <c r="H345" s="197"/>
      <c r="I345" s="200"/>
      <c r="J345" s="211">
        <f>BK345</f>
        <v>0</v>
      </c>
      <c r="K345" s="197"/>
      <c r="L345" s="202"/>
      <c r="M345" s="203"/>
      <c r="N345" s="204"/>
      <c r="O345" s="204"/>
      <c r="P345" s="205">
        <f>SUM(P346:P349)</f>
        <v>0</v>
      </c>
      <c r="Q345" s="204"/>
      <c r="R345" s="205">
        <f>SUM(R346:R349)</f>
        <v>0</v>
      </c>
      <c r="S345" s="204"/>
      <c r="T345" s="206">
        <f>SUM(T346:T349)</f>
        <v>0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207" t="s">
        <v>80</v>
      </c>
      <c r="AT345" s="208" t="s">
        <v>72</v>
      </c>
      <c r="AU345" s="208" t="s">
        <v>80</v>
      </c>
      <c r="AY345" s="207" t="s">
        <v>130</v>
      </c>
      <c r="BK345" s="209">
        <f>SUM(BK346:BK349)</f>
        <v>0</v>
      </c>
    </row>
    <row r="346" s="2" customFormat="1" ht="16.5" customHeight="1">
      <c r="A346" s="38"/>
      <c r="B346" s="39"/>
      <c r="C346" s="212" t="s">
        <v>612</v>
      </c>
      <c r="D346" s="212" t="s">
        <v>133</v>
      </c>
      <c r="E346" s="213" t="s">
        <v>613</v>
      </c>
      <c r="F346" s="214" t="s">
        <v>614</v>
      </c>
      <c r="G346" s="215" t="s">
        <v>615</v>
      </c>
      <c r="H346" s="216">
        <v>1</v>
      </c>
      <c r="I346" s="217"/>
      <c r="J346" s="218">
        <f>ROUND(I346*H346,2)</f>
        <v>0</v>
      </c>
      <c r="K346" s="219"/>
      <c r="L346" s="44"/>
      <c r="M346" s="220" t="s">
        <v>1</v>
      </c>
      <c r="N346" s="221" t="s">
        <v>38</v>
      </c>
      <c r="O346" s="91"/>
      <c r="P346" s="222">
        <f>O346*H346</f>
        <v>0</v>
      </c>
      <c r="Q346" s="222">
        <v>0</v>
      </c>
      <c r="R346" s="222">
        <f>Q346*H346</f>
        <v>0</v>
      </c>
      <c r="S346" s="222">
        <v>0</v>
      </c>
      <c r="T346" s="223">
        <f>S346*H346</f>
        <v>0</v>
      </c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R346" s="224" t="s">
        <v>228</v>
      </c>
      <c r="AT346" s="224" t="s">
        <v>133</v>
      </c>
      <c r="AU346" s="224" t="s">
        <v>131</v>
      </c>
      <c r="AY346" s="17" t="s">
        <v>130</v>
      </c>
      <c r="BE346" s="225">
        <f>IF(N346="základní",J346,0)</f>
        <v>0</v>
      </c>
      <c r="BF346" s="225">
        <f>IF(N346="snížená",J346,0)</f>
        <v>0</v>
      </c>
      <c r="BG346" s="225">
        <f>IF(N346="zákl. přenesená",J346,0)</f>
        <v>0</v>
      </c>
      <c r="BH346" s="225">
        <f>IF(N346="sníž. přenesená",J346,0)</f>
        <v>0</v>
      </c>
      <c r="BI346" s="225">
        <f>IF(N346="nulová",J346,0)</f>
        <v>0</v>
      </c>
      <c r="BJ346" s="17" t="s">
        <v>78</v>
      </c>
      <c r="BK346" s="225">
        <f>ROUND(I346*H346,2)</f>
        <v>0</v>
      </c>
      <c r="BL346" s="17" t="s">
        <v>228</v>
      </c>
      <c r="BM346" s="224" t="s">
        <v>616</v>
      </c>
    </row>
    <row r="347" s="2" customFormat="1" ht="16.5" customHeight="1">
      <c r="A347" s="38"/>
      <c r="B347" s="39"/>
      <c r="C347" s="212" t="s">
        <v>617</v>
      </c>
      <c r="D347" s="212" t="s">
        <v>133</v>
      </c>
      <c r="E347" s="213" t="s">
        <v>618</v>
      </c>
      <c r="F347" s="214" t="s">
        <v>619</v>
      </c>
      <c r="G347" s="215" t="s">
        <v>615</v>
      </c>
      <c r="H347" s="216">
        <v>1</v>
      </c>
      <c r="I347" s="217"/>
      <c r="J347" s="218">
        <f>ROUND(I347*H347,2)</f>
        <v>0</v>
      </c>
      <c r="K347" s="219"/>
      <c r="L347" s="44"/>
      <c r="M347" s="220" t="s">
        <v>1</v>
      </c>
      <c r="N347" s="221" t="s">
        <v>38</v>
      </c>
      <c r="O347" s="91"/>
      <c r="P347" s="222">
        <f>O347*H347</f>
        <v>0</v>
      </c>
      <c r="Q347" s="222">
        <v>0</v>
      </c>
      <c r="R347" s="222">
        <f>Q347*H347</f>
        <v>0</v>
      </c>
      <c r="S347" s="222">
        <v>0</v>
      </c>
      <c r="T347" s="223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224" t="s">
        <v>228</v>
      </c>
      <c r="AT347" s="224" t="s">
        <v>133</v>
      </c>
      <c r="AU347" s="224" t="s">
        <v>131</v>
      </c>
      <c r="AY347" s="17" t="s">
        <v>130</v>
      </c>
      <c r="BE347" s="225">
        <f>IF(N347="základní",J347,0)</f>
        <v>0</v>
      </c>
      <c r="BF347" s="225">
        <f>IF(N347="snížená",J347,0)</f>
        <v>0</v>
      </c>
      <c r="BG347" s="225">
        <f>IF(N347="zákl. přenesená",J347,0)</f>
        <v>0</v>
      </c>
      <c r="BH347" s="225">
        <f>IF(N347="sníž. přenesená",J347,0)</f>
        <v>0</v>
      </c>
      <c r="BI347" s="225">
        <f>IF(N347="nulová",J347,0)</f>
        <v>0</v>
      </c>
      <c r="BJ347" s="17" t="s">
        <v>78</v>
      </c>
      <c r="BK347" s="225">
        <f>ROUND(I347*H347,2)</f>
        <v>0</v>
      </c>
      <c r="BL347" s="17" t="s">
        <v>228</v>
      </c>
      <c r="BM347" s="224" t="s">
        <v>620</v>
      </c>
    </row>
    <row r="348" s="2" customFormat="1" ht="16.5" customHeight="1">
      <c r="A348" s="38"/>
      <c r="B348" s="39"/>
      <c r="C348" s="212" t="s">
        <v>621</v>
      </c>
      <c r="D348" s="212" t="s">
        <v>133</v>
      </c>
      <c r="E348" s="213" t="s">
        <v>622</v>
      </c>
      <c r="F348" s="214" t="s">
        <v>623</v>
      </c>
      <c r="G348" s="215" t="s">
        <v>615</v>
      </c>
      <c r="H348" s="216">
        <v>1</v>
      </c>
      <c r="I348" s="217"/>
      <c r="J348" s="218">
        <f>ROUND(I348*H348,2)</f>
        <v>0</v>
      </c>
      <c r="K348" s="219"/>
      <c r="L348" s="44"/>
      <c r="M348" s="220" t="s">
        <v>1</v>
      </c>
      <c r="N348" s="221" t="s">
        <v>38</v>
      </c>
      <c r="O348" s="91"/>
      <c r="P348" s="222">
        <f>O348*H348</f>
        <v>0</v>
      </c>
      <c r="Q348" s="222">
        <v>0</v>
      </c>
      <c r="R348" s="222">
        <f>Q348*H348</f>
        <v>0</v>
      </c>
      <c r="S348" s="222">
        <v>0</v>
      </c>
      <c r="T348" s="223">
        <f>S348*H348</f>
        <v>0</v>
      </c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R348" s="224" t="s">
        <v>228</v>
      </c>
      <c r="AT348" s="224" t="s">
        <v>133</v>
      </c>
      <c r="AU348" s="224" t="s">
        <v>131</v>
      </c>
      <c r="AY348" s="17" t="s">
        <v>130</v>
      </c>
      <c r="BE348" s="225">
        <f>IF(N348="základní",J348,0)</f>
        <v>0</v>
      </c>
      <c r="BF348" s="225">
        <f>IF(N348="snížená",J348,0)</f>
        <v>0</v>
      </c>
      <c r="BG348" s="225">
        <f>IF(N348="zákl. přenesená",J348,0)</f>
        <v>0</v>
      </c>
      <c r="BH348" s="225">
        <f>IF(N348="sníž. přenesená",J348,0)</f>
        <v>0</v>
      </c>
      <c r="BI348" s="225">
        <f>IF(N348="nulová",J348,0)</f>
        <v>0</v>
      </c>
      <c r="BJ348" s="17" t="s">
        <v>78</v>
      </c>
      <c r="BK348" s="225">
        <f>ROUND(I348*H348,2)</f>
        <v>0</v>
      </c>
      <c r="BL348" s="17" t="s">
        <v>228</v>
      </c>
      <c r="BM348" s="224" t="s">
        <v>624</v>
      </c>
    </row>
    <row r="349" s="2" customFormat="1" ht="16.5" customHeight="1">
      <c r="A349" s="38"/>
      <c r="B349" s="39"/>
      <c r="C349" s="212" t="s">
        <v>625</v>
      </c>
      <c r="D349" s="212" t="s">
        <v>133</v>
      </c>
      <c r="E349" s="213" t="s">
        <v>626</v>
      </c>
      <c r="F349" s="214" t="s">
        <v>627</v>
      </c>
      <c r="G349" s="215" t="s">
        <v>615</v>
      </c>
      <c r="H349" s="216">
        <v>1</v>
      </c>
      <c r="I349" s="217"/>
      <c r="J349" s="218">
        <f>ROUND(I349*H349,2)</f>
        <v>0</v>
      </c>
      <c r="K349" s="219"/>
      <c r="L349" s="44"/>
      <c r="M349" s="220" t="s">
        <v>1</v>
      </c>
      <c r="N349" s="221" t="s">
        <v>38</v>
      </c>
      <c r="O349" s="91"/>
      <c r="P349" s="222">
        <f>O349*H349</f>
        <v>0</v>
      </c>
      <c r="Q349" s="222">
        <v>0</v>
      </c>
      <c r="R349" s="222">
        <f>Q349*H349</f>
        <v>0</v>
      </c>
      <c r="S349" s="222">
        <v>0</v>
      </c>
      <c r="T349" s="223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24" t="s">
        <v>228</v>
      </c>
      <c r="AT349" s="224" t="s">
        <v>133</v>
      </c>
      <c r="AU349" s="224" t="s">
        <v>131</v>
      </c>
      <c r="AY349" s="17" t="s">
        <v>130</v>
      </c>
      <c r="BE349" s="225">
        <f>IF(N349="základní",J349,0)</f>
        <v>0</v>
      </c>
      <c r="BF349" s="225">
        <f>IF(N349="snížená",J349,0)</f>
        <v>0</v>
      </c>
      <c r="BG349" s="225">
        <f>IF(N349="zákl. přenesená",J349,0)</f>
        <v>0</v>
      </c>
      <c r="BH349" s="225">
        <f>IF(N349="sníž. přenesená",J349,0)</f>
        <v>0</v>
      </c>
      <c r="BI349" s="225">
        <f>IF(N349="nulová",J349,0)</f>
        <v>0</v>
      </c>
      <c r="BJ349" s="17" t="s">
        <v>78</v>
      </c>
      <c r="BK349" s="225">
        <f>ROUND(I349*H349,2)</f>
        <v>0</v>
      </c>
      <c r="BL349" s="17" t="s">
        <v>228</v>
      </c>
      <c r="BM349" s="224" t="s">
        <v>628</v>
      </c>
    </row>
    <row r="350" s="12" customFormat="1" ht="22.8" customHeight="1">
      <c r="A350" s="12"/>
      <c r="B350" s="196"/>
      <c r="C350" s="197"/>
      <c r="D350" s="198" t="s">
        <v>72</v>
      </c>
      <c r="E350" s="210" t="s">
        <v>629</v>
      </c>
      <c r="F350" s="210" t="s">
        <v>630</v>
      </c>
      <c r="G350" s="197"/>
      <c r="H350" s="197"/>
      <c r="I350" s="200"/>
      <c r="J350" s="211">
        <f>BK350</f>
        <v>0</v>
      </c>
      <c r="K350" s="197"/>
      <c r="L350" s="202"/>
      <c r="M350" s="203"/>
      <c r="N350" s="204"/>
      <c r="O350" s="204"/>
      <c r="P350" s="205">
        <f>SUM(P351:P352)</f>
        <v>0</v>
      </c>
      <c r="Q350" s="204"/>
      <c r="R350" s="205">
        <f>SUM(R351:R352)</f>
        <v>0</v>
      </c>
      <c r="S350" s="204"/>
      <c r="T350" s="206">
        <f>SUM(T351:T352)</f>
        <v>0</v>
      </c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R350" s="207" t="s">
        <v>80</v>
      </c>
      <c r="AT350" s="208" t="s">
        <v>72</v>
      </c>
      <c r="AU350" s="208" t="s">
        <v>78</v>
      </c>
      <c r="AY350" s="207" t="s">
        <v>130</v>
      </c>
      <c r="BK350" s="209">
        <f>SUM(BK351:BK352)</f>
        <v>0</v>
      </c>
    </row>
    <row r="351" s="2" customFormat="1" ht="21.75" customHeight="1">
      <c r="A351" s="38"/>
      <c r="B351" s="39"/>
      <c r="C351" s="212" t="s">
        <v>631</v>
      </c>
      <c r="D351" s="212" t="s">
        <v>133</v>
      </c>
      <c r="E351" s="213" t="s">
        <v>632</v>
      </c>
      <c r="F351" s="214" t="s">
        <v>633</v>
      </c>
      <c r="G351" s="215" t="s">
        <v>441</v>
      </c>
      <c r="H351" s="216">
        <v>1</v>
      </c>
      <c r="I351" s="217"/>
      <c r="J351" s="218">
        <f>ROUND(I351*H351,2)</f>
        <v>0</v>
      </c>
      <c r="K351" s="219"/>
      <c r="L351" s="44"/>
      <c r="M351" s="220" t="s">
        <v>1</v>
      </c>
      <c r="N351" s="221" t="s">
        <v>38</v>
      </c>
      <c r="O351" s="91"/>
      <c r="P351" s="222">
        <f>O351*H351</f>
        <v>0</v>
      </c>
      <c r="Q351" s="222">
        <v>0</v>
      </c>
      <c r="R351" s="222">
        <f>Q351*H351</f>
        <v>0</v>
      </c>
      <c r="S351" s="222">
        <v>0</v>
      </c>
      <c r="T351" s="223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24" t="s">
        <v>228</v>
      </c>
      <c r="AT351" s="224" t="s">
        <v>133</v>
      </c>
      <c r="AU351" s="224" t="s">
        <v>80</v>
      </c>
      <c r="AY351" s="17" t="s">
        <v>130</v>
      </c>
      <c r="BE351" s="225">
        <f>IF(N351="základní",J351,0)</f>
        <v>0</v>
      </c>
      <c r="BF351" s="225">
        <f>IF(N351="snížená",J351,0)</f>
        <v>0</v>
      </c>
      <c r="BG351" s="225">
        <f>IF(N351="zákl. přenesená",J351,0)</f>
        <v>0</v>
      </c>
      <c r="BH351" s="225">
        <f>IF(N351="sníž. přenesená",J351,0)</f>
        <v>0</v>
      </c>
      <c r="BI351" s="225">
        <f>IF(N351="nulová",J351,0)</f>
        <v>0</v>
      </c>
      <c r="BJ351" s="17" t="s">
        <v>78</v>
      </c>
      <c r="BK351" s="225">
        <f>ROUND(I351*H351,2)</f>
        <v>0</v>
      </c>
      <c r="BL351" s="17" t="s">
        <v>228</v>
      </c>
      <c r="BM351" s="224" t="s">
        <v>634</v>
      </c>
    </row>
    <row r="352" s="2" customFormat="1" ht="24.15" customHeight="1">
      <c r="A352" s="38"/>
      <c r="B352" s="39"/>
      <c r="C352" s="212" t="s">
        <v>635</v>
      </c>
      <c r="D352" s="212" t="s">
        <v>133</v>
      </c>
      <c r="E352" s="213" t="s">
        <v>636</v>
      </c>
      <c r="F352" s="214" t="s">
        <v>637</v>
      </c>
      <c r="G352" s="215" t="s">
        <v>309</v>
      </c>
      <c r="H352" s="270"/>
      <c r="I352" s="217"/>
      <c r="J352" s="218">
        <f>ROUND(I352*H352,2)</f>
        <v>0</v>
      </c>
      <c r="K352" s="219"/>
      <c r="L352" s="44"/>
      <c r="M352" s="220" t="s">
        <v>1</v>
      </c>
      <c r="N352" s="221" t="s">
        <v>38</v>
      </c>
      <c r="O352" s="91"/>
      <c r="P352" s="222">
        <f>O352*H352</f>
        <v>0</v>
      </c>
      <c r="Q352" s="222">
        <v>0</v>
      </c>
      <c r="R352" s="222">
        <f>Q352*H352</f>
        <v>0</v>
      </c>
      <c r="S352" s="222">
        <v>0</v>
      </c>
      <c r="T352" s="223">
        <f>S352*H352</f>
        <v>0</v>
      </c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R352" s="224" t="s">
        <v>228</v>
      </c>
      <c r="AT352" s="224" t="s">
        <v>133</v>
      </c>
      <c r="AU352" s="224" t="s">
        <v>80</v>
      </c>
      <c r="AY352" s="17" t="s">
        <v>130</v>
      </c>
      <c r="BE352" s="225">
        <f>IF(N352="základní",J352,0)</f>
        <v>0</v>
      </c>
      <c r="BF352" s="225">
        <f>IF(N352="snížená",J352,0)</f>
        <v>0</v>
      </c>
      <c r="BG352" s="225">
        <f>IF(N352="zákl. přenesená",J352,0)</f>
        <v>0</v>
      </c>
      <c r="BH352" s="225">
        <f>IF(N352="sníž. přenesená",J352,0)</f>
        <v>0</v>
      </c>
      <c r="BI352" s="225">
        <f>IF(N352="nulová",J352,0)</f>
        <v>0</v>
      </c>
      <c r="BJ352" s="17" t="s">
        <v>78</v>
      </c>
      <c r="BK352" s="225">
        <f>ROUND(I352*H352,2)</f>
        <v>0</v>
      </c>
      <c r="BL352" s="17" t="s">
        <v>228</v>
      </c>
      <c r="BM352" s="224" t="s">
        <v>638</v>
      </c>
    </row>
    <row r="353" s="12" customFormat="1" ht="22.8" customHeight="1">
      <c r="A353" s="12"/>
      <c r="B353" s="196"/>
      <c r="C353" s="197"/>
      <c r="D353" s="198" t="s">
        <v>72</v>
      </c>
      <c r="E353" s="210" t="s">
        <v>639</v>
      </c>
      <c r="F353" s="210" t="s">
        <v>640</v>
      </c>
      <c r="G353" s="197"/>
      <c r="H353" s="197"/>
      <c r="I353" s="200"/>
      <c r="J353" s="211">
        <f>BK353</f>
        <v>0</v>
      </c>
      <c r="K353" s="197"/>
      <c r="L353" s="202"/>
      <c r="M353" s="203"/>
      <c r="N353" s="204"/>
      <c r="O353" s="204"/>
      <c r="P353" s="205">
        <f>SUM(P354:P369)</f>
        <v>0</v>
      </c>
      <c r="Q353" s="204"/>
      <c r="R353" s="205">
        <f>SUM(R354:R369)</f>
        <v>0.044999999999999998</v>
      </c>
      <c r="S353" s="204"/>
      <c r="T353" s="206">
        <f>SUM(T354:T369)</f>
        <v>0.024</v>
      </c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R353" s="207" t="s">
        <v>80</v>
      </c>
      <c r="AT353" s="208" t="s">
        <v>72</v>
      </c>
      <c r="AU353" s="208" t="s">
        <v>78</v>
      </c>
      <c r="AY353" s="207" t="s">
        <v>130</v>
      </c>
      <c r="BK353" s="209">
        <f>SUM(BK354:BK369)</f>
        <v>0</v>
      </c>
    </row>
    <row r="354" s="2" customFormat="1" ht="24.15" customHeight="1">
      <c r="A354" s="38"/>
      <c r="B354" s="39"/>
      <c r="C354" s="212" t="s">
        <v>641</v>
      </c>
      <c r="D354" s="212" t="s">
        <v>133</v>
      </c>
      <c r="E354" s="213" t="s">
        <v>642</v>
      </c>
      <c r="F354" s="214" t="s">
        <v>643</v>
      </c>
      <c r="G354" s="215" t="s">
        <v>136</v>
      </c>
      <c r="H354" s="216">
        <v>3</v>
      </c>
      <c r="I354" s="217"/>
      <c r="J354" s="218">
        <f>ROUND(I354*H354,2)</f>
        <v>0</v>
      </c>
      <c r="K354" s="219"/>
      <c r="L354" s="44"/>
      <c r="M354" s="220" t="s">
        <v>1</v>
      </c>
      <c r="N354" s="221" t="s">
        <v>38</v>
      </c>
      <c r="O354" s="91"/>
      <c r="P354" s="222">
        <f>O354*H354</f>
        <v>0</v>
      </c>
      <c r="Q354" s="222">
        <v>0</v>
      </c>
      <c r="R354" s="222">
        <f>Q354*H354</f>
        <v>0</v>
      </c>
      <c r="S354" s="222">
        <v>0</v>
      </c>
      <c r="T354" s="223">
        <f>S354*H354</f>
        <v>0</v>
      </c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R354" s="224" t="s">
        <v>228</v>
      </c>
      <c r="AT354" s="224" t="s">
        <v>133</v>
      </c>
      <c r="AU354" s="224" t="s">
        <v>80</v>
      </c>
      <c r="AY354" s="17" t="s">
        <v>130</v>
      </c>
      <c r="BE354" s="225">
        <f>IF(N354="základní",J354,0)</f>
        <v>0</v>
      </c>
      <c r="BF354" s="225">
        <f>IF(N354="snížená",J354,0)</f>
        <v>0</v>
      </c>
      <c r="BG354" s="225">
        <f>IF(N354="zákl. přenesená",J354,0)</f>
        <v>0</v>
      </c>
      <c r="BH354" s="225">
        <f>IF(N354="sníž. přenesená",J354,0)</f>
        <v>0</v>
      </c>
      <c r="BI354" s="225">
        <f>IF(N354="nulová",J354,0)</f>
        <v>0</v>
      </c>
      <c r="BJ354" s="17" t="s">
        <v>78</v>
      </c>
      <c r="BK354" s="225">
        <f>ROUND(I354*H354,2)</f>
        <v>0</v>
      </c>
      <c r="BL354" s="17" t="s">
        <v>228</v>
      </c>
      <c r="BM354" s="224" t="s">
        <v>644</v>
      </c>
    </row>
    <row r="355" s="13" customFormat="1">
      <c r="A355" s="13"/>
      <c r="B355" s="226"/>
      <c r="C355" s="227"/>
      <c r="D355" s="228" t="s">
        <v>146</v>
      </c>
      <c r="E355" s="229" t="s">
        <v>1</v>
      </c>
      <c r="F355" s="230" t="s">
        <v>645</v>
      </c>
      <c r="G355" s="227"/>
      <c r="H355" s="229" t="s">
        <v>1</v>
      </c>
      <c r="I355" s="231"/>
      <c r="J355" s="227"/>
      <c r="K355" s="227"/>
      <c r="L355" s="232"/>
      <c r="M355" s="233"/>
      <c r="N355" s="234"/>
      <c r="O355" s="234"/>
      <c r="P355" s="234"/>
      <c r="Q355" s="234"/>
      <c r="R355" s="234"/>
      <c r="S355" s="234"/>
      <c r="T355" s="235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36" t="s">
        <v>146</v>
      </c>
      <c r="AU355" s="236" t="s">
        <v>80</v>
      </c>
      <c r="AV355" s="13" t="s">
        <v>78</v>
      </c>
      <c r="AW355" s="13" t="s">
        <v>30</v>
      </c>
      <c r="AX355" s="13" t="s">
        <v>73</v>
      </c>
      <c r="AY355" s="236" t="s">
        <v>130</v>
      </c>
    </row>
    <row r="356" s="14" customFormat="1">
      <c r="A356" s="14"/>
      <c r="B356" s="237"/>
      <c r="C356" s="238"/>
      <c r="D356" s="228" t="s">
        <v>146</v>
      </c>
      <c r="E356" s="239" t="s">
        <v>1</v>
      </c>
      <c r="F356" s="240" t="s">
        <v>222</v>
      </c>
      <c r="G356" s="238"/>
      <c r="H356" s="241">
        <v>3</v>
      </c>
      <c r="I356" s="242"/>
      <c r="J356" s="238"/>
      <c r="K356" s="238"/>
      <c r="L356" s="243"/>
      <c r="M356" s="244"/>
      <c r="N356" s="245"/>
      <c r="O356" s="245"/>
      <c r="P356" s="245"/>
      <c r="Q356" s="245"/>
      <c r="R356" s="245"/>
      <c r="S356" s="245"/>
      <c r="T356" s="246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47" t="s">
        <v>146</v>
      </c>
      <c r="AU356" s="247" t="s">
        <v>80</v>
      </c>
      <c r="AV356" s="14" t="s">
        <v>80</v>
      </c>
      <c r="AW356" s="14" t="s">
        <v>30</v>
      </c>
      <c r="AX356" s="14" t="s">
        <v>73</v>
      </c>
      <c r="AY356" s="247" t="s">
        <v>130</v>
      </c>
    </row>
    <row r="357" s="15" customFormat="1">
      <c r="A357" s="15"/>
      <c r="B357" s="248"/>
      <c r="C357" s="249"/>
      <c r="D357" s="228" t="s">
        <v>146</v>
      </c>
      <c r="E357" s="250" t="s">
        <v>1</v>
      </c>
      <c r="F357" s="251" t="s">
        <v>149</v>
      </c>
      <c r="G357" s="249"/>
      <c r="H357" s="252">
        <v>3</v>
      </c>
      <c r="I357" s="253"/>
      <c r="J357" s="249"/>
      <c r="K357" s="249"/>
      <c r="L357" s="254"/>
      <c r="M357" s="255"/>
      <c r="N357" s="256"/>
      <c r="O357" s="256"/>
      <c r="P357" s="256"/>
      <c r="Q357" s="256"/>
      <c r="R357" s="256"/>
      <c r="S357" s="256"/>
      <c r="T357" s="257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58" t="s">
        <v>146</v>
      </c>
      <c r="AU357" s="258" t="s">
        <v>80</v>
      </c>
      <c r="AV357" s="15" t="s">
        <v>137</v>
      </c>
      <c r="AW357" s="15" t="s">
        <v>30</v>
      </c>
      <c r="AX357" s="15" t="s">
        <v>78</v>
      </c>
      <c r="AY357" s="258" t="s">
        <v>130</v>
      </c>
    </row>
    <row r="358" s="2" customFormat="1" ht="24.15" customHeight="1">
      <c r="A358" s="38"/>
      <c r="B358" s="39"/>
      <c r="C358" s="259" t="s">
        <v>646</v>
      </c>
      <c r="D358" s="259" t="s">
        <v>224</v>
      </c>
      <c r="E358" s="260" t="s">
        <v>647</v>
      </c>
      <c r="F358" s="261" t="s">
        <v>648</v>
      </c>
      <c r="G358" s="262" t="s">
        <v>136</v>
      </c>
      <c r="H358" s="263">
        <v>2</v>
      </c>
      <c r="I358" s="264"/>
      <c r="J358" s="265">
        <f>ROUND(I358*H358,2)</f>
        <v>0</v>
      </c>
      <c r="K358" s="266"/>
      <c r="L358" s="267"/>
      <c r="M358" s="268" t="s">
        <v>1</v>
      </c>
      <c r="N358" s="269" t="s">
        <v>38</v>
      </c>
      <c r="O358" s="91"/>
      <c r="P358" s="222">
        <f>O358*H358</f>
        <v>0</v>
      </c>
      <c r="Q358" s="222">
        <v>0.014500000000000001</v>
      </c>
      <c r="R358" s="222">
        <f>Q358*H358</f>
        <v>0.029000000000000001</v>
      </c>
      <c r="S358" s="222">
        <v>0</v>
      </c>
      <c r="T358" s="223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24" t="s">
        <v>313</v>
      </c>
      <c r="AT358" s="224" t="s">
        <v>224</v>
      </c>
      <c r="AU358" s="224" t="s">
        <v>80</v>
      </c>
      <c r="AY358" s="17" t="s">
        <v>130</v>
      </c>
      <c r="BE358" s="225">
        <f>IF(N358="základní",J358,0)</f>
        <v>0</v>
      </c>
      <c r="BF358" s="225">
        <f>IF(N358="snížená",J358,0)</f>
        <v>0</v>
      </c>
      <c r="BG358" s="225">
        <f>IF(N358="zákl. přenesená",J358,0)</f>
        <v>0</v>
      </c>
      <c r="BH358" s="225">
        <f>IF(N358="sníž. přenesená",J358,0)</f>
        <v>0</v>
      </c>
      <c r="BI358" s="225">
        <f>IF(N358="nulová",J358,0)</f>
        <v>0</v>
      </c>
      <c r="BJ358" s="17" t="s">
        <v>78</v>
      </c>
      <c r="BK358" s="225">
        <f>ROUND(I358*H358,2)</f>
        <v>0</v>
      </c>
      <c r="BL358" s="17" t="s">
        <v>228</v>
      </c>
      <c r="BM358" s="224" t="s">
        <v>649</v>
      </c>
    </row>
    <row r="359" s="2" customFormat="1" ht="24.15" customHeight="1">
      <c r="A359" s="38"/>
      <c r="B359" s="39"/>
      <c r="C359" s="259" t="s">
        <v>650</v>
      </c>
      <c r="D359" s="259" t="s">
        <v>224</v>
      </c>
      <c r="E359" s="260" t="s">
        <v>651</v>
      </c>
      <c r="F359" s="261" t="s">
        <v>652</v>
      </c>
      <c r="G359" s="262" t="s">
        <v>136</v>
      </c>
      <c r="H359" s="263">
        <v>1</v>
      </c>
      <c r="I359" s="264"/>
      <c r="J359" s="265">
        <f>ROUND(I359*H359,2)</f>
        <v>0</v>
      </c>
      <c r="K359" s="266"/>
      <c r="L359" s="267"/>
      <c r="M359" s="268" t="s">
        <v>1</v>
      </c>
      <c r="N359" s="269" t="s">
        <v>38</v>
      </c>
      <c r="O359" s="91"/>
      <c r="P359" s="222">
        <f>O359*H359</f>
        <v>0</v>
      </c>
      <c r="Q359" s="222">
        <v>0.016</v>
      </c>
      <c r="R359" s="222">
        <f>Q359*H359</f>
        <v>0.016</v>
      </c>
      <c r="S359" s="222">
        <v>0</v>
      </c>
      <c r="T359" s="223">
        <f>S359*H359</f>
        <v>0</v>
      </c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R359" s="224" t="s">
        <v>313</v>
      </c>
      <c r="AT359" s="224" t="s">
        <v>224</v>
      </c>
      <c r="AU359" s="224" t="s">
        <v>80</v>
      </c>
      <c r="AY359" s="17" t="s">
        <v>130</v>
      </c>
      <c r="BE359" s="225">
        <f>IF(N359="základní",J359,0)</f>
        <v>0</v>
      </c>
      <c r="BF359" s="225">
        <f>IF(N359="snížená",J359,0)</f>
        <v>0</v>
      </c>
      <c r="BG359" s="225">
        <f>IF(N359="zákl. přenesená",J359,0)</f>
        <v>0</v>
      </c>
      <c r="BH359" s="225">
        <f>IF(N359="sníž. přenesená",J359,0)</f>
        <v>0</v>
      </c>
      <c r="BI359" s="225">
        <f>IF(N359="nulová",J359,0)</f>
        <v>0</v>
      </c>
      <c r="BJ359" s="17" t="s">
        <v>78</v>
      </c>
      <c r="BK359" s="225">
        <f>ROUND(I359*H359,2)</f>
        <v>0</v>
      </c>
      <c r="BL359" s="17" t="s">
        <v>228</v>
      </c>
      <c r="BM359" s="224" t="s">
        <v>653</v>
      </c>
    </row>
    <row r="360" s="2" customFormat="1" ht="16.5" customHeight="1">
      <c r="A360" s="38"/>
      <c r="B360" s="39"/>
      <c r="C360" s="212" t="s">
        <v>654</v>
      </c>
      <c r="D360" s="212" t="s">
        <v>133</v>
      </c>
      <c r="E360" s="213" t="s">
        <v>655</v>
      </c>
      <c r="F360" s="214" t="s">
        <v>656</v>
      </c>
      <c r="G360" s="215" t="s">
        <v>136</v>
      </c>
      <c r="H360" s="216">
        <v>2</v>
      </c>
      <c r="I360" s="217"/>
      <c r="J360" s="218">
        <f>ROUND(I360*H360,2)</f>
        <v>0</v>
      </c>
      <c r="K360" s="219"/>
      <c r="L360" s="44"/>
      <c r="M360" s="220" t="s">
        <v>1</v>
      </c>
      <c r="N360" s="221" t="s">
        <v>38</v>
      </c>
      <c r="O360" s="91"/>
      <c r="P360" s="222">
        <f>O360*H360</f>
        <v>0</v>
      </c>
      <c r="Q360" s="222">
        <v>0</v>
      </c>
      <c r="R360" s="222">
        <f>Q360*H360</f>
        <v>0</v>
      </c>
      <c r="S360" s="222">
        <v>0</v>
      </c>
      <c r="T360" s="223">
        <f>S360*H360</f>
        <v>0</v>
      </c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R360" s="224" t="s">
        <v>228</v>
      </c>
      <c r="AT360" s="224" t="s">
        <v>133</v>
      </c>
      <c r="AU360" s="224" t="s">
        <v>80</v>
      </c>
      <c r="AY360" s="17" t="s">
        <v>130</v>
      </c>
      <c r="BE360" s="225">
        <f>IF(N360="základní",J360,0)</f>
        <v>0</v>
      </c>
      <c r="BF360" s="225">
        <f>IF(N360="snížená",J360,0)</f>
        <v>0</v>
      </c>
      <c r="BG360" s="225">
        <f>IF(N360="zákl. přenesená",J360,0)</f>
        <v>0</v>
      </c>
      <c r="BH360" s="225">
        <f>IF(N360="sníž. přenesená",J360,0)</f>
        <v>0</v>
      </c>
      <c r="BI360" s="225">
        <f>IF(N360="nulová",J360,0)</f>
        <v>0</v>
      </c>
      <c r="BJ360" s="17" t="s">
        <v>78</v>
      </c>
      <c r="BK360" s="225">
        <f>ROUND(I360*H360,2)</f>
        <v>0</v>
      </c>
      <c r="BL360" s="17" t="s">
        <v>228</v>
      </c>
      <c r="BM360" s="224" t="s">
        <v>657</v>
      </c>
    </row>
    <row r="361" s="13" customFormat="1">
      <c r="A361" s="13"/>
      <c r="B361" s="226"/>
      <c r="C361" s="227"/>
      <c r="D361" s="228" t="s">
        <v>146</v>
      </c>
      <c r="E361" s="229" t="s">
        <v>1</v>
      </c>
      <c r="F361" s="230" t="s">
        <v>658</v>
      </c>
      <c r="G361" s="227"/>
      <c r="H361" s="229" t="s">
        <v>1</v>
      </c>
      <c r="I361" s="231"/>
      <c r="J361" s="227"/>
      <c r="K361" s="227"/>
      <c r="L361" s="232"/>
      <c r="M361" s="233"/>
      <c r="N361" s="234"/>
      <c r="O361" s="234"/>
      <c r="P361" s="234"/>
      <c r="Q361" s="234"/>
      <c r="R361" s="234"/>
      <c r="S361" s="234"/>
      <c r="T361" s="235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36" t="s">
        <v>146</v>
      </c>
      <c r="AU361" s="236" t="s">
        <v>80</v>
      </c>
      <c r="AV361" s="13" t="s">
        <v>78</v>
      </c>
      <c r="AW361" s="13" t="s">
        <v>30</v>
      </c>
      <c r="AX361" s="13" t="s">
        <v>73</v>
      </c>
      <c r="AY361" s="236" t="s">
        <v>130</v>
      </c>
    </row>
    <row r="362" s="14" customFormat="1">
      <c r="A362" s="14"/>
      <c r="B362" s="237"/>
      <c r="C362" s="238"/>
      <c r="D362" s="228" t="s">
        <v>146</v>
      </c>
      <c r="E362" s="239" t="s">
        <v>1</v>
      </c>
      <c r="F362" s="240" t="s">
        <v>80</v>
      </c>
      <c r="G362" s="238"/>
      <c r="H362" s="241">
        <v>2</v>
      </c>
      <c r="I362" s="242"/>
      <c r="J362" s="238"/>
      <c r="K362" s="238"/>
      <c r="L362" s="243"/>
      <c r="M362" s="244"/>
      <c r="N362" s="245"/>
      <c r="O362" s="245"/>
      <c r="P362" s="245"/>
      <c r="Q362" s="245"/>
      <c r="R362" s="245"/>
      <c r="S362" s="245"/>
      <c r="T362" s="246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47" t="s">
        <v>146</v>
      </c>
      <c r="AU362" s="247" t="s">
        <v>80</v>
      </c>
      <c r="AV362" s="14" t="s">
        <v>80</v>
      </c>
      <c r="AW362" s="14" t="s">
        <v>30</v>
      </c>
      <c r="AX362" s="14" t="s">
        <v>73</v>
      </c>
      <c r="AY362" s="247" t="s">
        <v>130</v>
      </c>
    </row>
    <row r="363" s="15" customFormat="1">
      <c r="A363" s="15"/>
      <c r="B363" s="248"/>
      <c r="C363" s="249"/>
      <c r="D363" s="228" t="s">
        <v>146</v>
      </c>
      <c r="E363" s="250" t="s">
        <v>1</v>
      </c>
      <c r="F363" s="251" t="s">
        <v>149</v>
      </c>
      <c r="G363" s="249"/>
      <c r="H363" s="252">
        <v>2</v>
      </c>
      <c r="I363" s="253"/>
      <c r="J363" s="249"/>
      <c r="K363" s="249"/>
      <c r="L363" s="254"/>
      <c r="M363" s="255"/>
      <c r="N363" s="256"/>
      <c r="O363" s="256"/>
      <c r="P363" s="256"/>
      <c r="Q363" s="256"/>
      <c r="R363" s="256"/>
      <c r="S363" s="256"/>
      <c r="T363" s="257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T363" s="258" t="s">
        <v>146</v>
      </c>
      <c r="AU363" s="258" t="s">
        <v>80</v>
      </c>
      <c r="AV363" s="15" t="s">
        <v>137</v>
      </c>
      <c r="AW363" s="15" t="s">
        <v>30</v>
      </c>
      <c r="AX363" s="15" t="s">
        <v>78</v>
      </c>
      <c r="AY363" s="258" t="s">
        <v>130</v>
      </c>
    </row>
    <row r="364" s="2" customFormat="1" ht="16.5" customHeight="1">
      <c r="A364" s="38"/>
      <c r="B364" s="39"/>
      <c r="C364" s="259" t="s">
        <v>659</v>
      </c>
      <c r="D364" s="259" t="s">
        <v>224</v>
      </c>
      <c r="E364" s="260" t="s">
        <v>660</v>
      </c>
      <c r="F364" s="261" t="s">
        <v>661</v>
      </c>
      <c r="G364" s="262" t="s">
        <v>441</v>
      </c>
      <c r="H364" s="263">
        <v>2</v>
      </c>
      <c r="I364" s="264"/>
      <c r="J364" s="265">
        <f>ROUND(I364*H364,2)</f>
        <v>0</v>
      </c>
      <c r="K364" s="266"/>
      <c r="L364" s="267"/>
      <c r="M364" s="268" t="s">
        <v>1</v>
      </c>
      <c r="N364" s="269" t="s">
        <v>38</v>
      </c>
      <c r="O364" s="91"/>
      <c r="P364" s="222">
        <f>O364*H364</f>
        <v>0</v>
      </c>
      <c r="Q364" s="222">
        <v>0</v>
      </c>
      <c r="R364" s="222">
        <f>Q364*H364</f>
        <v>0</v>
      </c>
      <c r="S364" s="222">
        <v>0</v>
      </c>
      <c r="T364" s="223">
        <f>S364*H364</f>
        <v>0</v>
      </c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R364" s="224" t="s">
        <v>313</v>
      </c>
      <c r="AT364" s="224" t="s">
        <v>224</v>
      </c>
      <c r="AU364" s="224" t="s">
        <v>80</v>
      </c>
      <c r="AY364" s="17" t="s">
        <v>130</v>
      </c>
      <c r="BE364" s="225">
        <f>IF(N364="základní",J364,0)</f>
        <v>0</v>
      </c>
      <c r="BF364" s="225">
        <f>IF(N364="snížená",J364,0)</f>
        <v>0</v>
      </c>
      <c r="BG364" s="225">
        <f>IF(N364="zákl. přenesená",J364,0)</f>
        <v>0</v>
      </c>
      <c r="BH364" s="225">
        <f>IF(N364="sníž. přenesená",J364,0)</f>
        <v>0</v>
      </c>
      <c r="BI364" s="225">
        <f>IF(N364="nulová",J364,0)</f>
        <v>0</v>
      </c>
      <c r="BJ364" s="17" t="s">
        <v>78</v>
      </c>
      <c r="BK364" s="225">
        <f>ROUND(I364*H364,2)</f>
        <v>0</v>
      </c>
      <c r="BL364" s="17" t="s">
        <v>228</v>
      </c>
      <c r="BM364" s="224" t="s">
        <v>662</v>
      </c>
    </row>
    <row r="365" s="2" customFormat="1" ht="24.15" customHeight="1">
      <c r="A365" s="38"/>
      <c r="B365" s="39"/>
      <c r="C365" s="212" t="s">
        <v>663</v>
      </c>
      <c r="D365" s="212" t="s">
        <v>133</v>
      </c>
      <c r="E365" s="213" t="s">
        <v>664</v>
      </c>
      <c r="F365" s="214" t="s">
        <v>665</v>
      </c>
      <c r="G365" s="215" t="s">
        <v>136</v>
      </c>
      <c r="H365" s="216">
        <v>1</v>
      </c>
      <c r="I365" s="217"/>
      <c r="J365" s="218">
        <f>ROUND(I365*H365,2)</f>
        <v>0</v>
      </c>
      <c r="K365" s="219"/>
      <c r="L365" s="44"/>
      <c r="M365" s="220" t="s">
        <v>1</v>
      </c>
      <c r="N365" s="221" t="s">
        <v>38</v>
      </c>
      <c r="O365" s="91"/>
      <c r="P365" s="222">
        <f>O365*H365</f>
        <v>0</v>
      </c>
      <c r="Q365" s="222">
        <v>0</v>
      </c>
      <c r="R365" s="222">
        <f>Q365*H365</f>
        <v>0</v>
      </c>
      <c r="S365" s="222">
        <v>0.024</v>
      </c>
      <c r="T365" s="223">
        <f>S365*H365</f>
        <v>0.024</v>
      </c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R365" s="224" t="s">
        <v>228</v>
      </c>
      <c r="AT365" s="224" t="s">
        <v>133</v>
      </c>
      <c r="AU365" s="224" t="s">
        <v>80</v>
      </c>
      <c r="AY365" s="17" t="s">
        <v>130</v>
      </c>
      <c r="BE365" s="225">
        <f>IF(N365="základní",J365,0)</f>
        <v>0</v>
      </c>
      <c r="BF365" s="225">
        <f>IF(N365="snížená",J365,0)</f>
        <v>0</v>
      </c>
      <c r="BG365" s="225">
        <f>IF(N365="zákl. přenesená",J365,0)</f>
        <v>0</v>
      </c>
      <c r="BH365" s="225">
        <f>IF(N365="sníž. přenesená",J365,0)</f>
        <v>0</v>
      </c>
      <c r="BI365" s="225">
        <f>IF(N365="nulová",J365,0)</f>
        <v>0</v>
      </c>
      <c r="BJ365" s="17" t="s">
        <v>78</v>
      </c>
      <c r="BK365" s="225">
        <f>ROUND(I365*H365,2)</f>
        <v>0</v>
      </c>
      <c r="BL365" s="17" t="s">
        <v>228</v>
      </c>
      <c r="BM365" s="224" t="s">
        <v>666</v>
      </c>
    </row>
    <row r="366" s="13" customFormat="1">
      <c r="A366" s="13"/>
      <c r="B366" s="226"/>
      <c r="C366" s="227"/>
      <c r="D366" s="228" t="s">
        <v>146</v>
      </c>
      <c r="E366" s="229" t="s">
        <v>1</v>
      </c>
      <c r="F366" s="230" t="s">
        <v>667</v>
      </c>
      <c r="G366" s="227"/>
      <c r="H366" s="229" t="s">
        <v>1</v>
      </c>
      <c r="I366" s="231"/>
      <c r="J366" s="227"/>
      <c r="K366" s="227"/>
      <c r="L366" s="232"/>
      <c r="M366" s="233"/>
      <c r="N366" s="234"/>
      <c r="O366" s="234"/>
      <c r="P366" s="234"/>
      <c r="Q366" s="234"/>
      <c r="R366" s="234"/>
      <c r="S366" s="234"/>
      <c r="T366" s="235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36" t="s">
        <v>146</v>
      </c>
      <c r="AU366" s="236" t="s">
        <v>80</v>
      </c>
      <c r="AV366" s="13" t="s">
        <v>78</v>
      </c>
      <c r="AW366" s="13" t="s">
        <v>30</v>
      </c>
      <c r="AX366" s="13" t="s">
        <v>73</v>
      </c>
      <c r="AY366" s="236" t="s">
        <v>130</v>
      </c>
    </row>
    <row r="367" s="14" customFormat="1">
      <c r="A367" s="14"/>
      <c r="B367" s="237"/>
      <c r="C367" s="238"/>
      <c r="D367" s="228" t="s">
        <v>146</v>
      </c>
      <c r="E367" s="239" t="s">
        <v>1</v>
      </c>
      <c r="F367" s="240" t="s">
        <v>78</v>
      </c>
      <c r="G367" s="238"/>
      <c r="H367" s="241">
        <v>1</v>
      </c>
      <c r="I367" s="242"/>
      <c r="J367" s="238"/>
      <c r="K367" s="238"/>
      <c r="L367" s="243"/>
      <c r="M367" s="244"/>
      <c r="N367" s="245"/>
      <c r="O367" s="245"/>
      <c r="P367" s="245"/>
      <c r="Q367" s="245"/>
      <c r="R367" s="245"/>
      <c r="S367" s="245"/>
      <c r="T367" s="246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47" t="s">
        <v>146</v>
      </c>
      <c r="AU367" s="247" t="s">
        <v>80</v>
      </c>
      <c r="AV367" s="14" t="s">
        <v>80</v>
      </c>
      <c r="AW367" s="14" t="s">
        <v>30</v>
      </c>
      <c r="AX367" s="14" t="s">
        <v>73</v>
      </c>
      <c r="AY367" s="247" t="s">
        <v>130</v>
      </c>
    </row>
    <row r="368" s="15" customFormat="1">
      <c r="A368" s="15"/>
      <c r="B368" s="248"/>
      <c r="C368" s="249"/>
      <c r="D368" s="228" t="s">
        <v>146</v>
      </c>
      <c r="E368" s="250" t="s">
        <v>1</v>
      </c>
      <c r="F368" s="251" t="s">
        <v>149</v>
      </c>
      <c r="G368" s="249"/>
      <c r="H368" s="252">
        <v>1</v>
      </c>
      <c r="I368" s="253"/>
      <c r="J368" s="249"/>
      <c r="K368" s="249"/>
      <c r="L368" s="254"/>
      <c r="M368" s="255"/>
      <c r="N368" s="256"/>
      <c r="O368" s="256"/>
      <c r="P368" s="256"/>
      <c r="Q368" s="256"/>
      <c r="R368" s="256"/>
      <c r="S368" s="256"/>
      <c r="T368" s="257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T368" s="258" t="s">
        <v>146</v>
      </c>
      <c r="AU368" s="258" t="s">
        <v>80</v>
      </c>
      <c r="AV368" s="15" t="s">
        <v>137</v>
      </c>
      <c r="AW368" s="15" t="s">
        <v>30</v>
      </c>
      <c r="AX368" s="15" t="s">
        <v>78</v>
      </c>
      <c r="AY368" s="258" t="s">
        <v>130</v>
      </c>
    </row>
    <row r="369" s="2" customFormat="1" ht="24.15" customHeight="1">
      <c r="A369" s="38"/>
      <c r="B369" s="39"/>
      <c r="C369" s="212" t="s">
        <v>668</v>
      </c>
      <c r="D369" s="212" t="s">
        <v>133</v>
      </c>
      <c r="E369" s="213" t="s">
        <v>669</v>
      </c>
      <c r="F369" s="214" t="s">
        <v>670</v>
      </c>
      <c r="G369" s="215" t="s">
        <v>309</v>
      </c>
      <c r="H369" s="270"/>
      <c r="I369" s="217"/>
      <c r="J369" s="218">
        <f>ROUND(I369*H369,2)</f>
        <v>0</v>
      </c>
      <c r="K369" s="219"/>
      <c r="L369" s="44"/>
      <c r="M369" s="220" t="s">
        <v>1</v>
      </c>
      <c r="N369" s="221" t="s">
        <v>38</v>
      </c>
      <c r="O369" s="91"/>
      <c r="P369" s="222">
        <f>O369*H369</f>
        <v>0</v>
      </c>
      <c r="Q369" s="222">
        <v>0</v>
      </c>
      <c r="R369" s="222">
        <f>Q369*H369</f>
        <v>0</v>
      </c>
      <c r="S369" s="222">
        <v>0</v>
      </c>
      <c r="T369" s="223">
        <f>S369*H369</f>
        <v>0</v>
      </c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R369" s="224" t="s">
        <v>228</v>
      </c>
      <c r="AT369" s="224" t="s">
        <v>133</v>
      </c>
      <c r="AU369" s="224" t="s">
        <v>80</v>
      </c>
      <c r="AY369" s="17" t="s">
        <v>130</v>
      </c>
      <c r="BE369" s="225">
        <f>IF(N369="základní",J369,0)</f>
        <v>0</v>
      </c>
      <c r="BF369" s="225">
        <f>IF(N369="snížená",J369,0)</f>
        <v>0</v>
      </c>
      <c r="BG369" s="225">
        <f>IF(N369="zákl. přenesená",J369,0)</f>
        <v>0</v>
      </c>
      <c r="BH369" s="225">
        <f>IF(N369="sníž. přenesená",J369,0)</f>
        <v>0</v>
      </c>
      <c r="BI369" s="225">
        <f>IF(N369="nulová",J369,0)</f>
        <v>0</v>
      </c>
      <c r="BJ369" s="17" t="s">
        <v>78</v>
      </c>
      <c r="BK369" s="225">
        <f>ROUND(I369*H369,2)</f>
        <v>0</v>
      </c>
      <c r="BL369" s="17" t="s">
        <v>228</v>
      </c>
      <c r="BM369" s="224" t="s">
        <v>671</v>
      </c>
    </row>
    <row r="370" s="12" customFormat="1" ht="22.8" customHeight="1">
      <c r="A370" s="12"/>
      <c r="B370" s="196"/>
      <c r="C370" s="197"/>
      <c r="D370" s="198" t="s">
        <v>72</v>
      </c>
      <c r="E370" s="210" t="s">
        <v>672</v>
      </c>
      <c r="F370" s="210" t="s">
        <v>673</v>
      </c>
      <c r="G370" s="197"/>
      <c r="H370" s="197"/>
      <c r="I370" s="200"/>
      <c r="J370" s="211">
        <f>BK370</f>
        <v>0</v>
      </c>
      <c r="K370" s="197"/>
      <c r="L370" s="202"/>
      <c r="M370" s="203"/>
      <c r="N370" s="204"/>
      <c r="O370" s="204"/>
      <c r="P370" s="205">
        <f>SUM(P371:P394)</f>
        <v>0</v>
      </c>
      <c r="Q370" s="204"/>
      <c r="R370" s="205">
        <f>SUM(R371:R394)</f>
        <v>0.28491748</v>
      </c>
      <c r="S370" s="204"/>
      <c r="T370" s="206">
        <f>SUM(T371:T394)</f>
        <v>0</v>
      </c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R370" s="207" t="s">
        <v>80</v>
      </c>
      <c r="AT370" s="208" t="s">
        <v>72</v>
      </c>
      <c r="AU370" s="208" t="s">
        <v>78</v>
      </c>
      <c r="AY370" s="207" t="s">
        <v>130</v>
      </c>
      <c r="BK370" s="209">
        <f>SUM(BK371:BK394)</f>
        <v>0</v>
      </c>
    </row>
    <row r="371" s="2" customFormat="1" ht="16.5" customHeight="1">
      <c r="A371" s="38"/>
      <c r="B371" s="39"/>
      <c r="C371" s="212" t="s">
        <v>674</v>
      </c>
      <c r="D371" s="212" t="s">
        <v>133</v>
      </c>
      <c r="E371" s="213" t="s">
        <v>675</v>
      </c>
      <c r="F371" s="214" t="s">
        <v>676</v>
      </c>
      <c r="G371" s="215" t="s">
        <v>144</v>
      </c>
      <c r="H371" s="216">
        <v>6.5300000000000002</v>
      </c>
      <c r="I371" s="217"/>
      <c r="J371" s="218">
        <f>ROUND(I371*H371,2)</f>
        <v>0</v>
      </c>
      <c r="K371" s="219"/>
      <c r="L371" s="44"/>
      <c r="M371" s="220" t="s">
        <v>1</v>
      </c>
      <c r="N371" s="221" t="s">
        <v>38</v>
      </c>
      <c r="O371" s="91"/>
      <c r="P371" s="222">
        <f>O371*H371</f>
        <v>0</v>
      </c>
      <c r="Q371" s="222">
        <v>0.00029999999999999997</v>
      </c>
      <c r="R371" s="222">
        <f>Q371*H371</f>
        <v>0.0019589999999999998</v>
      </c>
      <c r="S371" s="222">
        <v>0</v>
      </c>
      <c r="T371" s="223">
        <f>S371*H371</f>
        <v>0</v>
      </c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R371" s="224" t="s">
        <v>228</v>
      </c>
      <c r="AT371" s="224" t="s">
        <v>133</v>
      </c>
      <c r="AU371" s="224" t="s">
        <v>80</v>
      </c>
      <c r="AY371" s="17" t="s">
        <v>130</v>
      </c>
      <c r="BE371" s="225">
        <f>IF(N371="základní",J371,0)</f>
        <v>0</v>
      </c>
      <c r="BF371" s="225">
        <f>IF(N371="snížená",J371,0)</f>
        <v>0</v>
      </c>
      <c r="BG371" s="225">
        <f>IF(N371="zákl. přenesená",J371,0)</f>
        <v>0</v>
      </c>
      <c r="BH371" s="225">
        <f>IF(N371="sníž. přenesená",J371,0)</f>
        <v>0</v>
      </c>
      <c r="BI371" s="225">
        <f>IF(N371="nulová",J371,0)</f>
        <v>0</v>
      </c>
      <c r="BJ371" s="17" t="s">
        <v>78</v>
      </c>
      <c r="BK371" s="225">
        <f>ROUND(I371*H371,2)</f>
        <v>0</v>
      </c>
      <c r="BL371" s="17" t="s">
        <v>228</v>
      </c>
      <c r="BM371" s="224" t="s">
        <v>677</v>
      </c>
    </row>
    <row r="372" s="13" customFormat="1">
      <c r="A372" s="13"/>
      <c r="B372" s="226"/>
      <c r="C372" s="227"/>
      <c r="D372" s="228" t="s">
        <v>146</v>
      </c>
      <c r="E372" s="229" t="s">
        <v>1</v>
      </c>
      <c r="F372" s="230" t="s">
        <v>678</v>
      </c>
      <c r="G372" s="227"/>
      <c r="H372" s="229" t="s">
        <v>1</v>
      </c>
      <c r="I372" s="231"/>
      <c r="J372" s="227"/>
      <c r="K372" s="227"/>
      <c r="L372" s="232"/>
      <c r="M372" s="233"/>
      <c r="N372" s="234"/>
      <c r="O372" s="234"/>
      <c r="P372" s="234"/>
      <c r="Q372" s="234"/>
      <c r="R372" s="234"/>
      <c r="S372" s="234"/>
      <c r="T372" s="235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6" t="s">
        <v>146</v>
      </c>
      <c r="AU372" s="236" t="s">
        <v>80</v>
      </c>
      <c r="AV372" s="13" t="s">
        <v>78</v>
      </c>
      <c r="AW372" s="13" t="s">
        <v>30</v>
      </c>
      <c r="AX372" s="13" t="s">
        <v>73</v>
      </c>
      <c r="AY372" s="236" t="s">
        <v>130</v>
      </c>
    </row>
    <row r="373" s="14" customFormat="1">
      <c r="A373" s="14"/>
      <c r="B373" s="237"/>
      <c r="C373" s="238"/>
      <c r="D373" s="228" t="s">
        <v>146</v>
      </c>
      <c r="E373" s="239" t="s">
        <v>1</v>
      </c>
      <c r="F373" s="240" t="s">
        <v>679</v>
      </c>
      <c r="G373" s="238"/>
      <c r="H373" s="241">
        <v>6.5300000000000002</v>
      </c>
      <c r="I373" s="242"/>
      <c r="J373" s="238"/>
      <c r="K373" s="238"/>
      <c r="L373" s="243"/>
      <c r="M373" s="244"/>
      <c r="N373" s="245"/>
      <c r="O373" s="245"/>
      <c r="P373" s="245"/>
      <c r="Q373" s="245"/>
      <c r="R373" s="245"/>
      <c r="S373" s="245"/>
      <c r="T373" s="246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7" t="s">
        <v>146</v>
      </c>
      <c r="AU373" s="247" t="s">
        <v>80</v>
      </c>
      <c r="AV373" s="14" t="s">
        <v>80</v>
      </c>
      <c r="AW373" s="14" t="s">
        <v>30</v>
      </c>
      <c r="AX373" s="14" t="s">
        <v>73</v>
      </c>
      <c r="AY373" s="247" t="s">
        <v>130</v>
      </c>
    </row>
    <row r="374" s="15" customFormat="1">
      <c r="A374" s="15"/>
      <c r="B374" s="248"/>
      <c r="C374" s="249"/>
      <c r="D374" s="228" t="s">
        <v>146</v>
      </c>
      <c r="E374" s="250" t="s">
        <v>1</v>
      </c>
      <c r="F374" s="251" t="s">
        <v>149</v>
      </c>
      <c r="G374" s="249"/>
      <c r="H374" s="252">
        <v>6.5300000000000002</v>
      </c>
      <c r="I374" s="253"/>
      <c r="J374" s="249"/>
      <c r="K374" s="249"/>
      <c r="L374" s="254"/>
      <c r="M374" s="255"/>
      <c r="N374" s="256"/>
      <c r="O374" s="256"/>
      <c r="P374" s="256"/>
      <c r="Q374" s="256"/>
      <c r="R374" s="256"/>
      <c r="S374" s="256"/>
      <c r="T374" s="257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T374" s="258" t="s">
        <v>146</v>
      </c>
      <c r="AU374" s="258" t="s">
        <v>80</v>
      </c>
      <c r="AV374" s="15" t="s">
        <v>137</v>
      </c>
      <c r="AW374" s="15" t="s">
        <v>30</v>
      </c>
      <c r="AX374" s="15" t="s">
        <v>78</v>
      </c>
      <c r="AY374" s="258" t="s">
        <v>130</v>
      </c>
    </row>
    <row r="375" s="2" customFormat="1" ht="24.15" customHeight="1">
      <c r="A375" s="38"/>
      <c r="B375" s="39"/>
      <c r="C375" s="212" t="s">
        <v>680</v>
      </c>
      <c r="D375" s="212" t="s">
        <v>133</v>
      </c>
      <c r="E375" s="213" t="s">
        <v>681</v>
      </c>
      <c r="F375" s="214" t="s">
        <v>682</v>
      </c>
      <c r="G375" s="215" t="s">
        <v>144</v>
      </c>
      <c r="H375" s="216">
        <v>6.5300000000000002</v>
      </c>
      <c r="I375" s="217"/>
      <c r="J375" s="218">
        <f>ROUND(I375*H375,2)</f>
        <v>0</v>
      </c>
      <c r="K375" s="219"/>
      <c r="L375" s="44"/>
      <c r="M375" s="220" t="s">
        <v>1</v>
      </c>
      <c r="N375" s="221" t="s">
        <v>38</v>
      </c>
      <c r="O375" s="91"/>
      <c r="P375" s="222">
        <f>O375*H375</f>
        <v>0</v>
      </c>
      <c r="Q375" s="222">
        <v>0.0074999999999999997</v>
      </c>
      <c r="R375" s="222">
        <f>Q375*H375</f>
        <v>0.048974999999999998</v>
      </c>
      <c r="S375" s="222">
        <v>0</v>
      </c>
      <c r="T375" s="223">
        <f>S375*H375</f>
        <v>0</v>
      </c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R375" s="224" t="s">
        <v>228</v>
      </c>
      <c r="AT375" s="224" t="s">
        <v>133</v>
      </c>
      <c r="AU375" s="224" t="s">
        <v>80</v>
      </c>
      <c r="AY375" s="17" t="s">
        <v>130</v>
      </c>
      <c r="BE375" s="225">
        <f>IF(N375="základní",J375,0)</f>
        <v>0</v>
      </c>
      <c r="BF375" s="225">
        <f>IF(N375="snížená",J375,0)</f>
        <v>0</v>
      </c>
      <c r="BG375" s="225">
        <f>IF(N375="zákl. přenesená",J375,0)</f>
        <v>0</v>
      </c>
      <c r="BH375" s="225">
        <f>IF(N375="sníž. přenesená",J375,0)</f>
        <v>0</v>
      </c>
      <c r="BI375" s="225">
        <f>IF(N375="nulová",J375,0)</f>
        <v>0</v>
      </c>
      <c r="BJ375" s="17" t="s">
        <v>78</v>
      </c>
      <c r="BK375" s="225">
        <f>ROUND(I375*H375,2)</f>
        <v>0</v>
      </c>
      <c r="BL375" s="17" t="s">
        <v>228</v>
      </c>
      <c r="BM375" s="224" t="s">
        <v>683</v>
      </c>
    </row>
    <row r="376" s="13" customFormat="1">
      <c r="A376" s="13"/>
      <c r="B376" s="226"/>
      <c r="C376" s="227"/>
      <c r="D376" s="228" t="s">
        <v>146</v>
      </c>
      <c r="E376" s="229" t="s">
        <v>1</v>
      </c>
      <c r="F376" s="230" t="s">
        <v>678</v>
      </c>
      <c r="G376" s="227"/>
      <c r="H376" s="229" t="s">
        <v>1</v>
      </c>
      <c r="I376" s="231"/>
      <c r="J376" s="227"/>
      <c r="K376" s="227"/>
      <c r="L376" s="232"/>
      <c r="M376" s="233"/>
      <c r="N376" s="234"/>
      <c r="O376" s="234"/>
      <c r="P376" s="234"/>
      <c r="Q376" s="234"/>
      <c r="R376" s="234"/>
      <c r="S376" s="234"/>
      <c r="T376" s="235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36" t="s">
        <v>146</v>
      </c>
      <c r="AU376" s="236" t="s">
        <v>80</v>
      </c>
      <c r="AV376" s="13" t="s">
        <v>78</v>
      </c>
      <c r="AW376" s="13" t="s">
        <v>30</v>
      </c>
      <c r="AX376" s="13" t="s">
        <v>73</v>
      </c>
      <c r="AY376" s="236" t="s">
        <v>130</v>
      </c>
    </row>
    <row r="377" s="14" customFormat="1">
      <c r="A377" s="14"/>
      <c r="B377" s="237"/>
      <c r="C377" s="238"/>
      <c r="D377" s="228" t="s">
        <v>146</v>
      </c>
      <c r="E377" s="239" t="s">
        <v>1</v>
      </c>
      <c r="F377" s="240" t="s">
        <v>679</v>
      </c>
      <c r="G377" s="238"/>
      <c r="H377" s="241">
        <v>6.5300000000000002</v>
      </c>
      <c r="I377" s="242"/>
      <c r="J377" s="238"/>
      <c r="K377" s="238"/>
      <c r="L377" s="243"/>
      <c r="M377" s="244"/>
      <c r="N377" s="245"/>
      <c r="O377" s="245"/>
      <c r="P377" s="245"/>
      <c r="Q377" s="245"/>
      <c r="R377" s="245"/>
      <c r="S377" s="245"/>
      <c r="T377" s="246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47" t="s">
        <v>146</v>
      </c>
      <c r="AU377" s="247" t="s">
        <v>80</v>
      </c>
      <c r="AV377" s="14" t="s">
        <v>80</v>
      </c>
      <c r="AW377" s="14" t="s">
        <v>30</v>
      </c>
      <c r="AX377" s="14" t="s">
        <v>73</v>
      </c>
      <c r="AY377" s="247" t="s">
        <v>130</v>
      </c>
    </row>
    <row r="378" s="15" customFormat="1">
      <c r="A378" s="15"/>
      <c r="B378" s="248"/>
      <c r="C378" s="249"/>
      <c r="D378" s="228" t="s">
        <v>146</v>
      </c>
      <c r="E378" s="250" t="s">
        <v>1</v>
      </c>
      <c r="F378" s="251" t="s">
        <v>149</v>
      </c>
      <c r="G378" s="249"/>
      <c r="H378" s="252">
        <v>6.5300000000000002</v>
      </c>
      <c r="I378" s="253"/>
      <c r="J378" s="249"/>
      <c r="K378" s="249"/>
      <c r="L378" s="254"/>
      <c r="M378" s="255"/>
      <c r="N378" s="256"/>
      <c r="O378" s="256"/>
      <c r="P378" s="256"/>
      <c r="Q378" s="256"/>
      <c r="R378" s="256"/>
      <c r="S378" s="256"/>
      <c r="T378" s="257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58" t="s">
        <v>146</v>
      </c>
      <c r="AU378" s="258" t="s">
        <v>80</v>
      </c>
      <c r="AV378" s="15" t="s">
        <v>137</v>
      </c>
      <c r="AW378" s="15" t="s">
        <v>30</v>
      </c>
      <c r="AX378" s="15" t="s">
        <v>78</v>
      </c>
      <c r="AY378" s="258" t="s">
        <v>130</v>
      </c>
    </row>
    <row r="379" s="2" customFormat="1" ht="33" customHeight="1">
      <c r="A379" s="38"/>
      <c r="B379" s="39"/>
      <c r="C379" s="212" t="s">
        <v>684</v>
      </c>
      <c r="D379" s="212" t="s">
        <v>133</v>
      </c>
      <c r="E379" s="213" t="s">
        <v>685</v>
      </c>
      <c r="F379" s="214" t="s">
        <v>686</v>
      </c>
      <c r="G379" s="215" t="s">
        <v>163</v>
      </c>
      <c r="H379" s="216">
        <v>10.470000000000001</v>
      </c>
      <c r="I379" s="217"/>
      <c r="J379" s="218">
        <f>ROUND(I379*H379,2)</f>
        <v>0</v>
      </c>
      <c r="K379" s="219"/>
      <c r="L379" s="44"/>
      <c r="M379" s="220" t="s">
        <v>1</v>
      </c>
      <c r="N379" s="221" t="s">
        <v>38</v>
      </c>
      <c r="O379" s="91"/>
      <c r="P379" s="222">
        <f>O379*H379</f>
        <v>0</v>
      </c>
      <c r="Q379" s="222">
        <v>0.00058</v>
      </c>
      <c r="R379" s="222">
        <f>Q379*H379</f>
        <v>0.0060726</v>
      </c>
      <c r="S379" s="222">
        <v>0</v>
      </c>
      <c r="T379" s="223">
        <f>S379*H379</f>
        <v>0</v>
      </c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R379" s="224" t="s">
        <v>228</v>
      </c>
      <c r="AT379" s="224" t="s">
        <v>133</v>
      </c>
      <c r="AU379" s="224" t="s">
        <v>80</v>
      </c>
      <c r="AY379" s="17" t="s">
        <v>130</v>
      </c>
      <c r="BE379" s="225">
        <f>IF(N379="základní",J379,0)</f>
        <v>0</v>
      </c>
      <c r="BF379" s="225">
        <f>IF(N379="snížená",J379,0)</f>
        <v>0</v>
      </c>
      <c r="BG379" s="225">
        <f>IF(N379="zákl. přenesená",J379,0)</f>
        <v>0</v>
      </c>
      <c r="BH379" s="225">
        <f>IF(N379="sníž. přenesená",J379,0)</f>
        <v>0</v>
      </c>
      <c r="BI379" s="225">
        <f>IF(N379="nulová",J379,0)</f>
        <v>0</v>
      </c>
      <c r="BJ379" s="17" t="s">
        <v>78</v>
      </c>
      <c r="BK379" s="225">
        <f>ROUND(I379*H379,2)</f>
        <v>0</v>
      </c>
      <c r="BL379" s="17" t="s">
        <v>228</v>
      </c>
      <c r="BM379" s="224" t="s">
        <v>687</v>
      </c>
    </row>
    <row r="380" s="13" customFormat="1">
      <c r="A380" s="13"/>
      <c r="B380" s="226"/>
      <c r="C380" s="227"/>
      <c r="D380" s="228" t="s">
        <v>146</v>
      </c>
      <c r="E380" s="229" t="s">
        <v>1</v>
      </c>
      <c r="F380" s="230" t="s">
        <v>187</v>
      </c>
      <c r="G380" s="227"/>
      <c r="H380" s="229" t="s">
        <v>1</v>
      </c>
      <c r="I380" s="231"/>
      <c r="J380" s="227"/>
      <c r="K380" s="227"/>
      <c r="L380" s="232"/>
      <c r="M380" s="233"/>
      <c r="N380" s="234"/>
      <c r="O380" s="234"/>
      <c r="P380" s="234"/>
      <c r="Q380" s="234"/>
      <c r="R380" s="234"/>
      <c r="S380" s="234"/>
      <c r="T380" s="235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36" t="s">
        <v>146</v>
      </c>
      <c r="AU380" s="236" t="s">
        <v>80</v>
      </c>
      <c r="AV380" s="13" t="s">
        <v>78</v>
      </c>
      <c r="AW380" s="13" t="s">
        <v>30</v>
      </c>
      <c r="AX380" s="13" t="s">
        <v>73</v>
      </c>
      <c r="AY380" s="236" t="s">
        <v>130</v>
      </c>
    </row>
    <row r="381" s="14" customFormat="1">
      <c r="A381" s="14"/>
      <c r="B381" s="237"/>
      <c r="C381" s="238"/>
      <c r="D381" s="228" t="s">
        <v>146</v>
      </c>
      <c r="E381" s="239" t="s">
        <v>1</v>
      </c>
      <c r="F381" s="240" t="s">
        <v>688</v>
      </c>
      <c r="G381" s="238"/>
      <c r="H381" s="241">
        <v>10.470000000000001</v>
      </c>
      <c r="I381" s="242"/>
      <c r="J381" s="238"/>
      <c r="K381" s="238"/>
      <c r="L381" s="243"/>
      <c r="M381" s="244"/>
      <c r="N381" s="245"/>
      <c r="O381" s="245"/>
      <c r="P381" s="245"/>
      <c r="Q381" s="245"/>
      <c r="R381" s="245"/>
      <c r="S381" s="245"/>
      <c r="T381" s="246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47" t="s">
        <v>146</v>
      </c>
      <c r="AU381" s="247" t="s">
        <v>80</v>
      </c>
      <c r="AV381" s="14" t="s">
        <v>80</v>
      </c>
      <c r="AW381" s="14" t="s">
        <v>30</v>
      </c>
      <c r="AX381" s="14" t="s">
        <v>73</v>
      </c>
      <c r="AY381" s="247" t="s">
        <v>130</v>
      </c>
    </row>
    <row r="382" s="15" customFormat="1">
      <c r="A382" s="15"/>
      <c r="B382" s="248"/>
      <c r="C382" s="249"/>
      <c r="D382" s="228" t="s">
        <v>146</v>
      </c>
      <c r="E382" s="250" t="s">
        <v>1</v>
      </c>
      <c r="F382" s="251" t="s">
        <v>149</v>
      </c>
      <c r="G382" s="249"/>
      <c r="H382" s="252">
        <v>10.470000000000001</v>
      </c>
      <c r="I382" s="253"/>
      <c r="J382" s="249"/>
      <c r="K382" s="249"/>
      <c r="L382" s="254"/>
      <c r="M382" s="255"/>
      <c r="N382" s="256"/>
      <c r="O382" s="256"/>
      <c r="P382" s="256"/>
      <c r="Q382" s="256"/>
      <c r="R382" s="256"/>
      <c r="S382" s="256"/>
      <c r="T382" s="257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T382" s="258" t="s">
        <v>146</v>
      </c>
      <c r="AU382" s="258" t="s">
        <v>80</v>
      </c>
      <c r="AV382" s="15" t="s">
        <v>137</v>
      </c>
      <c r="AW382" s="15" t="s">
        <v>30</v>
      </c>
      <c r="AX382" s="15" t="s">
        <v>78</v>
      </c>
      <c r="AY382" s="258" t="s">
        <v>130</v>
      </c>
    </row>
    <row r="383" s="2" customFormat="1" ht="33" customHeight="1">
      <c r="A383" s="38"/>
      <c r="B383" s="39"/>
      <c r="C383" s="259" t="s">
        <v>689</v>
      </c>
      <c r="D383" s="259" t="s">
        <v>224</v>
      </c>
      <c r="E383" s="260" t="s">
        <v>690</v>
      </c>
      <c r="F383" s="261" t="s">
        <v>691</v>
      </c>
      <c r="G383" s="262" t="s">
        <v>163</v>
      </c>
      <c r="H383" s="263">
        <v>11.517</v>
      </c>
      <c r="I383" s="264"/>
      <c r="J383" s="265">
        <f>ROUND(I383*H383,2)</f>
        <v>0</v>
      </c>
      <c r="K383" s="266"/>
      <c r="L383" s="267"/>
      <c r="M383" s="268" t="s">
        <v>1</v>
      </c>
      <c r="N383" s="269" t="s">
        <v>38</v>
      </c>
      <c r="O383" s="91"/>
      <c r="P383" s="222">
        <f>O383*H383</f>
        <v>0</v>
      </c>
      <c r="Q383" s="222">
        <v>0.00264</v>
      </c>
      <c r="R383" s="222">
        <f>Q383*H383</f>
        <v>0.030404879999999999</v>
      </c>
      <c r="S383" s="222">
        <v>0</v>
      </c>
      <c r="T383" s="223">
        <f>S383*H383</f>
        <v>0</v>
      </c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R383" s="224" t="s">
        <v>313</v>
      </c>
      <c r="AT383" s="224" t="s">
        <v>224</v>
      </c>
      <c r="AU383" s="224" t="s">
        <v>80</v>
      </c>
      <c r="AY383" s="17" t="s">
        <v>130</v>
      </c>
      <c r="BE383" s="225">
        <f>IF(N383="základní",J383,0)</f>
        <v>0</v>
      </c>
      <c r="BF383" s="225">
        <f>IF(N383="snížená",J383,0)</f>
        <v>0</v>
      </c>
      <c r="BG383" s="225">
        <f>IF(N383="zákl. přenesená",J383,0)</f>
        <v>0</v>
      </c>
      <c r="BH383" s="225">
        <f>IF(N383="sníž. přenesená",J383,0)</f>
        <v>0</v>
      </c>
      <c r="BI383" s="225">
        <f>IF(N383="nulová",J383,0)</f>
        <v>0</v>
      </c>
      <c r="BJ383" s="17" t="s">
        <v>78</v>
      </c>
      <c r="BK383" s="225">
        <f>ROUND(I383*H383,2)</f>
        <v>0</v>
      </c>
      <c r="BL383" s="17" t="s">
        <v>228</v>
      </c>
      <c r="BM383" s="224" t="s">
        <v>692</v>
      </c>
    </row>
    <row r="384" s="14" customFormat="1">
      <c r="A384" s="14"/>
      <c r="B384" s="237"/>
      <c r="C384" s="238"/>
      <c r="D384" s="228" t="s">
        <v>146</v>
      </c>
      <c r="E384" s="238"/>
      <c r="F384" s="240" t="s">
        <v>693</v>
      </c>
      <c r="G384" s="238"/>
      <c r="H384" s="241">
        <v>11.517</v>
      </c>
      <c r="I384" s="242"/>
      <c r="J384" s="238"/>
      <c r="K384" s="238"/>
      <c r="L384" s="243"/>
      <c r="M384" s="244"/>
      <c r="N384" s="245"/>
      <c r="O384" s="245"/>
      <c r="P384" s="245"/>
      <c r="Q384" s="245"/>
      <c r="R384" s="245"/>
      <c r="S384" s="245"/>
      <c r="T384" s="246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47" t="s">
        <v>146</v>
      </c>
      <c r="AU384" s="247" t="s">
        <v>80</v>
      </c>
      <c r="AV384" s="14" t="s">
        <v>80</v>
      </c>
      <c r="AW384" s="14" t="s">
        <v>4</v>
      </c>
      <c r="AX384" s="14" t="s">
        <v>78</v>
      </c>
      <c r="AY384" s="247" t="s">
        <v>130</v>
      </c>
    </row>
    <row r="385" s="2" customFormat="1" ht="33" customHeight="1">
      <c r="A385" s="38"/>
      <c r="B385" s="39"/>
      <c r="C385" s="212" t="s">
        <v>694</v>
      </c>
      <c r="D385" s="212" t="s">
        <v>133</v>
      </c>
      <c r="E385" s="213" t="s">
        <v>695</v>
      </c>
      <c r="F385" s="214" t="s">
        <v>696</v>
      </c>
      <c r="G385" s="215" t="s">
        <v>144</v>
      </c>
      <c r="H385" s="216">
        <v>6.5300000000000002</v>
      </c>
      <c r="I385" s="217"/>
      <c r="J385" s="218">
        <f>ROUND(I385*H385,2)</f>
        <v>0</v>
      </c>
      <c r="K385" s="219"/>
      <c r="L385" s="44"/>
      <c r="M385" s="220" t="s">
        <v>1</v>
      </c>
      <c r="N385" s="221" t="s">
        <v>38</v>
      </c>
      <c r="O385" s="91"/>
      <c r="P385" s="222">
        <f>O385*H385</f>
        <v>0</v>
      </c>
      <c r="Q385" s="222">
        <v>0.0060000000000000001</v>
      </c>
      <c r="R385" s="222">
        <f>Q385*H385</f>
        <v>0.03918</v>
      </c>
      <c r="S385" s="222">
        <v>0</v>
      </c>
      <c r="T385" s="223">
        <f>S385*H385</f>
        <v>0</v>
      </c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R385" s="224" t="s">
        <v>228</v>
      </c>
      <c r="AT385" s="224" t="s">
        <v>133</v>
      </c>
      <c r="AU385" s="224" t="s">
        <v>80</v>
      </c>
      <c r="AY385" s="17" t="s">
        <v>130</v>
      </c>
      <c r="BE385" s="225">
        <f>IF(N385="základní",J385,0)</f>
        <v>0</v>
      </c>
      <c r="BF385" s="225">
        <f>IF(N385="snížená",J385,0)</f>
        <v>0</v>
      </c>
      <c r="BG385" s="225">
        <f>IF(N385="zákl. přenesená",J385,0)</f>
        <v>0</v>
      </c>
      <c r="BH385" s="225">
        <f>IF(N385="sníž. přenesená",J385,0)</f>
        <v>0</v>
      </c>
      <c r="BI385" s="225">
        <f>IF(N385="nulová",J385,0)</f>
        <v>0</v>
      </c>
      <c r="BJ385" s="17" t="s">
        <v>78</v>
      </c>
      <c r="BK385" s="225">
        <f>ROUND(I385*H385,2)</f>
        <v>0</v>
      </c>
      <c r="BL385" s="17" t="s">
        <v>228</v>
      </c>
      <c r="BM385" s="224" t="s">
        <v>697</v>
      </c>
    </row>
    <row r="386" s="13" customFormat="1">
      <c r="A386" s="13"/>
      <c r="B386" s="226"/>
      <c r="C386" s="227"/>
      <c r="D386" s="228" t="s">
        <v>146</v>
      </c>
      <c r="E386" s="229" t="s">
        <v>1</v>
      </c>
      <c r="F386" s="230" t="s">
        <v>678</v>
      </c>
      <c r="G386" s="227"/>
      <c r="H386" s="229" t="s">
        <v>1</v>
      </c>
      <c r="I386" s="231"/>
      <c r="J386" s="227"/>
      <c r="K386" s="227"/>
      <c r="L386" s="232"/>
      <c r="M386" s="233"/>
      <c r="N386" s="234"/>
      <c r="O386" s="234"/>
      <c r="P386" s="234"/>
      <c r="Q386" s="234"/>
      <c r="R386" s="234"/>
      <c r="S386" s="234"/>
      <c r="T386" s="235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6" t="s">
        <v>146</v>
      </c>
      <c r="AU386" s="236" t="s">
        <v>80</v>
      </c>
      <c r="AV386" s="13" t="s">
        <v>78</v>
      </c>
      <c r="AW386" s="13" t="s">
        <v>30</v>
      </c>
      <c r="AX386" s="13" t="s">
        <v>73</v>
      </c>
      <c r="AY386" s="236" t="s">
        <v>130</v>
      </c>
    </row>
    <row r="387" s="14" customFormat="1">
      <c r="A387" s="14"/>
      <c r="B387" s="237"/>
      <c r="C387" s="238"/>
      <c r="D387" s="228" t="s">
        <v>146</v>
      </c>
      <c r="E387" s="239" t="s">
        <v>1</v>
      </c>
      <c r="F387" s="240" t="s">
        <v>679</v>
      </c>
      <c r="G387" s="238"/>
      <c r="H387" s="241">
        <v>6.5300000000000002</v>
      </c>
      <c r="I387" s="242"/>
      <c r="J387" s="238"/>
      <c r="K387" s="238"/>
      <c r="L387" s="243"/>
      <c r="M387" s="244"/>
      <c r="N387" s="245"/>
      <c r="O387" s="245"/>
      <c r="P387" s="245"/>
      <c r="Q387" s="245"/>
      <c r="R387" s="245"/>
      <c r="S387" s="245"/>
      <c r="T387" s="246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47" t="s">
        <v>146</v>
      </c>
      <c r="AU387" s="247" t="s">
        <v>80</v>
      </c>
      <c r="AV387" s="14" t="s">
        <v>80</v>
      </c>
      <c r="AW387" s="14" t="s">
        <v>30</v>
      </c>
      <c r="AX387" s="14" t="s">
        <v>73</v>
      </c>
      <c r="AY387" s="247" t="s">
        <v>130</v>
      </c>
    </row>
    <row r="388" s="15" customFormat="1">
      <c r="A388" s="15"/>
      <c r="B388" s="248"/>
      <c r="C388" s="249"/>
      <c r="D388" s="228" t="s">
        <v>146</v>
      </c>
      <c r="E388" s="250" t="s">
        <v>1</v>
      </c>
      <c r="F388" s="251" t="s">
        <v>149</v>
      </c>
      <c r="G388" s="249"/>
      <c r="H388" s="252">
        <v>6.5300000000000002</v>
      </c>
      <c r="I388" s="253"/>
      <c r="J388" s="249"/>
      <c r="K388" s="249"/>
      <c r="L388" s="254"/>
      <c r="M388" s="255"/>
      <c r="N388" s="256"/>
      <c r="O388" s="256"/>
      <c r="P388" s="256"/>
      <c r="Q388" s="256"/>
      <c r="R388" s="256"/>
      <c r="S388" s="256"/>
      <c r="T388" s="257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T388" s="258" t="s">
        <v>146</v>
      </c>
      <c r="AU388" s="258" t="s">
        <v>80</v>
      </c>
      <c r="AV388" s="15" t="s">
        <v>137</v>
      </c>
      <c r="AW388" s="15" t="s">
        <v>30</v>
      </c>
      <c r="AX388" s="15" t="s">
        <v>78</v>
      </c>
      <c r="AY388" s="258" t="s">
        <v>130</v>
      </c>
    </row>
    <row r="389" s="2" customFormat="1" ht="33" customHeight="1">
      <c r="A389" s="38"/>
      <c r="B389" s="39"/>
      <c r="C389" s="259" t="s">
        <v>698</v>
      </c>
      <c r="D389" s="259" t="s">
        <v>224</v>
      </c>
      <c r="E389" s="260" t="s">
        <v>699</v>
      </c>
      <c r="F389" s="261" t="s">
        <v>700</v>
      </c>
      <c r="G389" s="262" t="s">
        <v>144</v>
      </c>
      <c r="H389" s="263">
        <v>7.1829999999999998</v>
      </c>
      <c r="I389" s="264"/>
      <c r="J389" s="265">
        <f>ROUND(I389*H389,2)</f>
        <v>0</v>
      </c>
      <c r="K389" s="266"/>
      <c r="L389" s="267"/>
      <c r="M389" s="268" t="s">
        <v>1</v>
      </c>
      <c r="N389" s="269" t="s">
        <v>38</v>
      </c>
      <c r="O389" s="91"/>
      <c r="P389" s="222">
        <f>O389*H389</f>
        <v>0</v>
      </c>
      <c r="Q389" s="222">
        <v>0.021999999999999999</v>
      </c>
      <c r="R389" s="222">
        <f>Q389*H389</f>
        <v>0.158026</v>
      </c>
      <c r="S389" s="222">
        <v>0</v>
      </c>
      <c r="T389" s="223">
        <f>S389*H389</f>
        <v>0</v>
      </c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R389" s="224" t="s">
        <v>313</v>
      </c>
      <c r="AT389" s="224" t="s">
        <v>224</v>
      </c>
      <c r="AU389" s="224" t="s">
        <v>80</v>
      </c>
      <c r="AY389" s="17" t="s">
        <v>130</v>
      </c>
      <c r="BE389" s="225">
        <f>IF(N389="základní",J389,0)</f>
        <v>0</v>
      </c>
      <c r="BF389" s="225">
        <f>IF(N389="snížená",J389,0)</f>
        <v>0</v>
      </c>
      <c r="BG389" s="225">
        <f>IF(N389="zákl. přenesená",J389,0)</f>
        <v>0</v>
      </c>
      <c r="BH389" s="225">
        <f>IF(N389="sníž. přenesená",J389,0)</f>
        <v>0</v>
      </c>
      <c r="BI389" s="225">
        <f>IF(N389="nulová",J389,0)</f>
        <v>0</v>
      </c>
      <c r="BJ389" s="17" t="s">
        <v>78</v>
      </c>
      <c r="BK389" s="225">
        <f>ROUND(I389*H389,2)</f>
        <v>0</v>
      </c>
      <c r="BL389" s="17" t="s">
        <v>228</v>
      </c>
      <c r="BM389" s="224" t="s">
        <v>701</v>
      </c>
    </row>
    <row r="390" s="14" customFormat="1">
      <c r="A390" s="14"/>
      <c r="B390" s="237"/>
      <c r="C390" s="238"/>
      <c r="D390" s="228" t="s">
        <v>146</v>
      </c>
      <c r="E390" s="238"/>
      <c r="F390" s="240" t="s">
        <v>702</v>
      </c>
      <c r="G390" s="238"/>
      <c r="H390" s="241">
        <v>7.1829999999999998</v>
      </c>
      <c r="I390" s="242"/>
      <c r="J390" s="238"/>
      <c r="K390" s="238"/>
      <c r="L390" s="243"/>
      <c r="M390" s="244"/>
      <c r="N390" s="245"/>
      <c r="O390" s="245"/>
      <c r="P390" s="245"/>
      <c r="Q390" s="245"/>
      <c r="R390" s="245"/>
      <c r="S390" s="245"/>
      <c r="T390" s="246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T390" s="247" t="s">
        <v>146</v>
      </c>
      <c r="AU390" s="247" t="s">
        <v>80</v>
      </c>
      <c r="AV390" s="14" t="s">
        <v>80</v>
      </c>
      <c r="AW390" s="14" t="s">
        <v>4</v>
      </c>
      <c r="AX390" s="14" t="s">
        <v>78</v>
      </c>
      <c r="AY390" s="247" t="s">
        <v>130</v>
      </c>
    </row>
    <row r="391" s="2" customFormat="1" ht="33" customHeight="1">
      <c r="A391" s="38"/>
      <c r="B391" s="39"/>
      <c r="C391" s="212" t="s">
        <v>703</v>
      </c>
      <c r="D391" s="212" t="s">
        <v>133</v>
      </c>
      <c r="E391" s="213" t="s">
        <v>704</v>
      </c>
      <c r="F391" s="214" t="s">
        <v>705</v>
      </c>
      <c r="G391" s="215" t="s">
        <v>144</v>
      </c>
      <c r="H391" s="216">
        <v>6.5300000000000002</v>
      </c>
      <c r="I391" s="217"/>
      <c r="J391" s="218">
        <f>ROUND(I391*H391,2)</f>
        <v>0</v>
      </c>
      <c r="K391" s="219"/>
      <c r="L391" s="44"/>
      <c r="M391" s="220" t="s">
        <v>1</v>
      </c>
      <c r="N391" s="221" t="s">
        <v>38</v>
      </c>
      <c r="O391" s="91"/>
      <c r="P391" s="222">
        <f>O391*H391</f>
        <v>0</v>
      </c>
      <c r="Q391" s="222">
        <v>0</v>
      </c>
      <c r="R391" s="222">
        <f>Q391*H391</f>
        <v>0</v>
      </c>
      <c r="S391" s="222">
        <v>0</v>
      </c>
      <c r="T391" s="223">
        <f>S391*H391</f>
        <v>0</v>
      </c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R391" s="224" t="s">
        <v>228</v>
      </c>
      <c r="AT391" s="224" t="s">
        <v>133</v>
      </c>
      <c r="AU391" s="224" t="s">
        <v>80</v>
      </c>
      <c r="AY391" s="17" t="s">
        <v>130</v>
      </c>
      <c r="BE391" s="225">
        <f>IF(N391="základní",J391,0)</f>
        <v>0</v>
      </c>
      <c r="BF391" s="225">
        <f>IF(N391="snížená",J391,0)</f>
        <v>0</v>
      </c>
      <c r="BG391" s="225">
        <f>IF(N391="zákl. přenesená",J391,0)</f>
        <v>0</v>
      </c>
      <c r="BH391" s="225">
        <f>IF(N391="sníž. přenesená",J391,0)</f>
        <v>0</v>
      </c>
      <c r="BI391" s="225">
        <f>IF(N391="nulová",J391,0)</f>
        <v>0</v>
      </c>
      <c r="BJ391" s="17" t="s">
        <v>78</v>
      </c>
      <c r="BK391" s="225">
        <f>ROUND(I391*H391,2)</f>
        <v>0</v>
      </c>
      <c r="BL391" s="17" t="s">
        <v>228</v>
      </c>
      <c r="BM391" s="224" t="s">
        <v>706</v>
      </c>
    </row>
    <row r="392" s="2" customFormat="1" ht="16.5" customHeight="1">
      <c r="A392" s="38"/>
      <c r="B392" s="39"/>
      <c r="C392" s="212" t="s">
        <v>707</v>
      </c>
      <c r="D392" s="212" t="s">
        <v>133</v>
      </c>
      <c r="E392" s="213" t="s">
        <v>708</v>
      </c>
      <c r="F392" s="214" t="s">
        <v>709</v>
      </c>
      <c r="G392" s="215" t="s">
        <v>163</v>
      </c>
      <c r="H392" s="216">
        <v>10</v>
      </c>
      <c r="I392" s="217"/>
      <c r="J392" s="218">
        <f>ROUND(I392*H392,2)</f>
        <v>0</v>
      </c>
      <c r="K392" s="219"/>
      <c r="L392" s="44"/>
      <c r="M392" s="220" t="s">
        <v>1</v>
      </c>
      <c r="N392" s="221" t="s">
        <v>38</v>
      </c>
      <c r="O392" s="91"/>
      <c r="P392" s="222">
        <f>O392*H392</f>
        <v>0</v>
      </c>
      <c r="Q392" s="222">
        <v>3.0000000000000001E-05</v>
      </c>
      <c r="R392" s="222">
        <f>Q392*H392</f>
        <v>0.00030000000000000003</v>
      </c>
      <c r="S392" s="222">
        <v>0</v>
      </c>
      <c r="T392" s="223">
        <f>S392*H392</f>
        <v>0</v>
      </c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R392" s="224" t="s">
        <v>228</v>
      </c>
      <c r="AT392" s="224" t="s">
        <v>133</v>
      </c>
      <c r="AU392" s="224" t="s">
        <v>80</v>
      </c>
      <c r="AY392" s="17" t="s">
        <v>130</v>
      </c>
      <c r="BE392" s="225">
        <f>IF(N392="základní",J392,0)</f>
        <v>0</v>
      </c>
      <c r="BF392" s="225">
        <f>IF(N392="snížená",J392,0)</f>
        <v>0</v>
      </c>
      <c r="BG392" s="225">
        <f>IF(N392="zákl. přenesená",J392,0)</f>
        <v>0</v>
      </c>
      <c r="BH392" s="225">
        <f>IF(N392="sníž. přenesená",J392,0)</f>
        <v>0</v>
      </c>
      <c r="BI392" s="225">
        <f>IF(N392="nulová",J392,0)</f>
        <v>0</v>
      </c>
      <c r="BJ392" s="17" t="s">
        <v>78</v>
      </c>
      <c r="BK392" s="225">
        <f>ROUND(I392*H392,2)</f>
        <v>0</v>
      </c>
      <c r="BL392" s="17" t="s">
        <v>228</v>
      </c>
      <c r="BM392" s="224" t="s">
        <v>710</v>
      </c>
    </row>
    <row r="393" s="2" customFormat="1" ht="21.75" customHeight="1">
      <c r="A393" s="38"/>
      <c r="B393" s="39"/>
      <c r="C393" s="212" t="s">
        <v>711</v>
      </c>
      <c r="D393" s="212" t="s">
        <v>133</v>
      </c>
      <c r="E393" s="213" t="s">
        <v>712</v>
      </c>
      <c r="F393" s="214" t="s">
        <v>713</v>
      </c>
      <c r="G393" s="215" t="s">
        <v>163</v>
      </c>
      <c r="H393" s="216">
        <v>3</v>
      </c>
      <c r="I393" s="217"/>
      <c r="J393" s="218">
        <f>ROUND(I393*H393,2)</f>
        <v>0</v>
      </c>
      <c r="K393" s="219"/>
      <c r="L393" s="44"/>
      <c r="M393" s="220" t="s">
        <v>1</v>
      </c>
      <c r="N393" s="221" t="s">
        <v>38</v>
      </c>
      <c r="O393" s="91"/>
      <c r="P393" s="222">
        <f>O393*H393</f>
        <v>0</v>
      </c>
      <c r="Q393" s="222">
        <v>0</v>
      </c>
      <c r="R393" s="222">
        <f>Q393*H393</f>
        <v>0</v>
      </c>
      <c r="S393" s="222">
        <v>0</v>
      </c>
      <c r="T393" s="223">
        <f>S393*H393</f>
        <v>0</v>
      </c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R393" s="224" t="s">
        <v>228</v>
      </c>
      <c r="AT393" s="224" t="s">
        <v>133</v>
      </c>
      <c r="AU393" s="224" t="s">
        <v>80</v>
      </c>
      <c r="AY393" s="17" t="s">
        <v>130</v>
      </c>
      <c r="BE393" s="225">
        <f>IF(N393="základní",J393,0)</f>
        <v>0</v>
      </c>
      <c r="BF393" s="225">
        <f>IF(N393="snížená",J393,0)</f>
        <v>0</v>
      </c>
      <c r="BG393" s="225">
        <f>IF(N393="zákl. přenesená",J393,0)</f>
        <v>0</v>
      </c>
      <c r="BH393" s="225">
        <f>IF(N393="sníž. přenesená",J393,0)</f>
        <v>0</v>
      </c>
      <c r="BI393" s="225">
        <f>IF(N393="nulová",J393,0)</f>
        <v>0</v>
      </c>
      <c r="BJ393" s="17" t="s">
        <v>78</v>
      </c>
      <c r="BK393" s="225">
        <f>ROUND(I393*H393,2)</f>
        <v>0</v>
      </c>
      <c r="BL393" s="17" t="s">
        <v>228</v>
      </c>
      <c r="BM393" s="224" t="s">
        <v>714</v>
      </c>
    </row>
    <row r="394" s="2" customFormat="1" ht="24.15" customHeight="1">
      <c r="A394" s="38"/>
      <c r="B394" s="39"/>
      <c r="C394" s="212" t="s">
        <v>715</v>
      </c>
      <c r="D394" s="212" t="s">
        <v>133</v>
      </c>
      <c r="E394" s="213" t="s">
        <v>716</v>
      </c>
      <c r="F394" s="214" t="s">
        <v>717</v>
      </c>
      <c r="G394" s="215" t="s">
        <v>309</v>
      </c>
      <c r="H394" s="270"/>
      <c r="I394" s="217"/>
      <c r="J394" s="218">
        <f>ROUND(I394*H394,2)</f>
        <v>0</v>
      </c>
      <c r="K394" s="219"/>
      <c r="L394" s="44"/>
      <c r="M394" s="220" t="s">
        <v>1</v>
      </c>
      <c r="N394" s="221" t="s">
        <v>38</v>
      </c>
      <c r="O394" s="91"/>
      <c r="P394" s="222">
        <f>O394*H394</f>
        <v>0</v>
      </c>
      <c r="Q394" s="222">
        <v>0</v>
      </c>
      <c r="R394" s="222">
        <f>Q394*H394</f>
        <v>0</v>
      </c>
      <c r="S394" s="222">
        <v>0</v>
      </c>
      <c r="T394" s="223">
        <f>S394*H394</f>
        <v>0</v>
      </c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R394" s="224" t="s">
        <v>228</v>
      </c>
      <c r="AT394" s="224" t="s">
        <v>133</v>
      </c>
      <c r="AU394" s="224" t="s">
        <v>80</v>
      </c>
      <c r="AY394" s="17" t="s">
        <v>130</v>
      </c>
      <c r="BE394" s="225">
        <f>IF(N394="základní",J394,0)</f>
        <v>0</v>
      </c>
      <c r="BF394" s="225">
        <f>IF(N394="snížená",J394,0)</f>
        <v>0</v>
      </c>
      <c r="BG394" s="225">
        <f>IF(N394="zákl. přenesená",J394,0)</f>
        <v>0</v>
      </c>
      <c r="BH394" s="225">
        <f>IF(N394="sníž. přenesená",J394,0)</f>
        <v>0</v>
      </c>
      <c r="BI394" s="225">
        <f>IF(N394="nulová",J394,0)</f>
        <v>0</v>
      </c>
      <c r="BJ394" s="17" t="s">
        <v>78</v>
      </c>
      <c r="BK394" s="225">
        <f>ROUND(I394*H394,2)</f>
        <v>0</v>
      </c>
      <c r="BL394" s="17" t="s">
        <v>228</v>
      </c>
      <c r="BM394" s="224" t="s">
        <v>718</v>
      </c>
    </row>
    <row r="395" s="12" customFormat="1" ht="22.8" customHeight="1">
      <c r="A395" s="12"/>
      <c r="B395" s="196"/>
      <c r="C395" s="197"/>
      <c r="D395" s="198" t="s">
        <v>72</v>
      </c>
      <c r="E395" s="210" t="s">
        <v>719</v>
      </c>
      <c r="F395" s="210" t="s">
        <v>720</v>
      </c>
      <c r="G395" s="197"/>
      <c r="H395" s="197"/>
      <c r="I395" s="200"/>
      <c r="J395" s="211">
        <f>BK395</f>
        <v>0</v>
      </c>
      <c r="K395" s="197"/>
      <c r="L395" s="202"/>
      <c r="M395" s="203"/>
      <c r="N395" s="204"/>
      <c r="O395" s="204"/>
      <c r="P395" s="205">
        <f>SUM(P396:P421)</f>
        <v>0</v>
      </c>
      <c r="Q395" s="204"/>
      <c r="R395" s="205">
        <f>SUM(R396:R421)</f>
        <v>0.18522169999999999</v>
      </c>
      <c r="S395" s="204"/>
      <c r="T395" s="206">
        <f>SUM(T396:T421)</f>
        <v>0.072959999999999997</v>
      </c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R395" s="207" t="s">
        <v>80</v>
      </c>
      <c r="AT395" s="208" t="s">
        <v>72</v>
      </c>
      <c r="AU395" s="208" t="s">
        <v>78</v>
      </c>
      <c r="AY395" s="207" t="s">
        <v>130</v>
      </c>
      <c r="BK395" s="209">
        <f>SUM(BK396:BK421)</f>
        <v>0</v>
      </c>
    </row>
    <row r="396" s="2" customFormat="1" ht="24.15" customHeight="1">
      <c r="A396" s="38"/>
      <c r="B396" s="39"/>
      <c r="C396" s="212" t="s">
        <v>721</v>
      </c>
      <c r="D396" s="212" t="s">
        <v>133</v>
      </c>
      <c r="E396" s="213" t="s">
        <v>722</v>
      </c>
      <c r="F396" s="214" t="s">
        <v>723</v>
      </c>
      <c r="G396" s="215" t="s">
        <v>144</v>
      </c>
      <c r="H396" s="216">
        <v>16.5</v>
      </c>
      <c r="I396" s="217"/>
      <c r="J396" s="218">
        <f>ROUND(I396*H396,2)</f>
        <v>0</v>
      </c>
      <c r="K396" s="219"/>
      <c r="L396" s="44"/>
      <c r="M396" s="220" t="s">
        <v>1</v>
      </c>
      <c r="N396" s="221" t="s">
        <v>38</v>
      </c>
      <c r="O396" s="91"/>
      <c r="P396" s="222">
        <f>O396*H396</f>
        <v>0</v>
      </c>
      <c r="Q396" s="222">
        <v>0</v>
      </c>
      <c r="R396" s="222">
        <f>Q396*H396</f>
        <v>0</v>
      </c>
      <c r="S396" s="222">
        <v>0</v>
      </c>
      <c r="T396" s="223">
        <f>S396*H396</f>
        <v>0</v>
      </c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R396" s="224" t="s">
        <v>228</v>
      </c>
      <c r="AT396" s="224" t="s">
        <v>133</v>
      </c>
      <c r="AU396" s="224" t="s">
        <v>80</v>
      </c>
      <c r="AY396" s="17" t="s">
        <v>130</v>
      </c>
      <c r="BE396" s="225">
        <f>IF(N396="základní",J396,0)</f>
        <v>0</v>
      </c>
      <c r="BF396" s="225">
        <f>IF(N396="snížená",J396,0)</f>
        <v>0</v>
      </c>
      <c r="BG396" s="225">
        <f>IF(N396="zákl. přenesená",J396,0)</f>
        <v>0</v>
      </c>
      <c r="BH396" s="225">
        <f>IF(N396="sníž. přenesená",J396,0)</f>
        <v>0</v>
      </c>
      <c r="BI396" s="225">
        <f>IF(N396="nulová",J396,0)</f>
        <v>0</v>
      </c>
      <c r="BJ396" s="17" t="s">
        <v>78</v>
      </c>
      <c r="BK396" s="225">
        <f>ROUND(I396*H396,2)</f>
        <v>0</v>
      </c>
      <c r="BL396" s="17" t="s">
        <v>228</v>
      </c>
      <c r="BM396" s="224" t="s">
        <v>724</v>
      </c>
    </row>
    <row r="397" s="14" customFormat="1">
      <c r="A397" s="14"/>
      <c r="B397" s="237"/>
      <c r="C397" s="238"/>
      <c r="D397" s="228" t="s">
        <v>146</v>
      </c>
      <c r="E397" s="239" t="s">
        <v>1</v>
      </c>
      <c r="F397" s="240" t="s">
        <v>725</v>
      </c>
      <c r="G397" s="238"/>
      <c r="H397" s="241">
        <v>16.5</v>
      </c>
      <c r="I397" s="242"/>
      <c r="J397" s="238"/>
      <c r="K397" s="238"/>
      <c r="L397" s="243"/>
      <c r="M397" s="244"/>
      <c r="N397" s="245"/>
      <c r="O397" s="245"/>
      <c r="P397" s="245"/>
      <c r="Q397" s="245"/>
      <c r="R397" s="245"/>
      <c r="S397" s="245"/>
      <c r="T397" s="246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47" t="s">
        <v>146</v>
      </c>
      <c r="AU397" s="247" t="s">
        <v>80</v>
      </c>
      <c r="AV397" s="14" t="s">
        <v>80</v>
      </c>
      <c r="AW397" s="14" t="s">
        <v>30</v>
      </c>
      <c r="AX397" s="14" t="s">
        <v>73</v>
      </c>
      <c r="AY397" s="247" t="s">
        <v>130</v>
      </c>
    </row>
    <row r="398" s="15" customFormat="1">
      <c r="A398" s="15"/>
      <c r="B398" s="248"/>
      <c r="C398" s="249"/>
      <c r="D398" s="228" t="s">
        <v>146</v>
      </c>
      <c r="E398" s="250" t="s">
        <v>1</v>
      </c>
      <c r="F398" s="251" t="s">
        <v>149</v>
      </c>
      <c r="G398" s="249"/>
      <c r="H398" s="252">
        <v>16.5</v>
      </c>
      <c r="I398" s="253"/>
      <c r="J398" s="249"/>
      <c r="K398" s="249"/>
      <c r="L398" s="254"/>
      <c r="M398" s="255"/>
      <c r="N398" s="256"/>
      <c r="O398" s="256"/>
      <c r="P398" s="256"/>
      <c r="Q398" s="256"/>
      <c r="R398" s="256"/>
      <c r="S398" s="256"/>
      <c r="T398" s="257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58" t="s">
        <v>146</v>
      </c>
      <c r="AU398" s="258" t="s">
        <v>80</v>
      </c>
      <c r="AV398" s="15" t="s">
        <v>137</v>
      </c>
      <c r="AW398" s="15" t="s">
        <v>30</v>
      </c>
      <c r="AX398" s="15" t="s">
        <v>78</v>
      </c>
      <c r="AY398" s="258" t="s">
        <v>130</v>
      </c>
    </row>
    <row r="399" s="2" customFormat="1" ht="16.5" customHeight="1">
      <c r="A399" s="38"/>
      <c r="B399" s="39"/>
      <c r="C399" s="212" t="s">
        <v>726</v>
      </c>
      <c r="D399" s="212" t="s">
        <v>133</v>
      </c>
      <c r="E399" s="213" t="s">
        <v>727</v>
      </c>
      <c r="F399" s="214" t="s">
        <v>728</v>
      </c>
      <c r="G399" s="215" t="s">
        <v>144</v>
      </c>
      <c r="H399" s="216">
        <v>16.5</v>
      </c>
      <c r="I399" s="217"/>
      <c r="J399" s="218">
        <f>ROUND(I399*H399,2)</f>
        <v>0</v>
      </c>
      <c r="K399" s="219"/>
      <c r="L399" s="44"/>
      <c r="M399" s="220" t="s">
        <v>1</v>
      </c>
      <c r="N399" s="221" t="s">
        <v>38</v>
      </c>
      <c r="O399" s="91"/>
      <c r="P399" s="222">
        <f>O399*H399</f>
        <v>0</v>
      </c>
      <c r="Q399" s="222">
        <v>0</v>
      </c>
      <c r="R399" s="222">
        <f>Q399*H399</f>
        <v>0</v>
      </c>
      <c r="S399" s="222">
        <v>0</v>
      </c>
      <c r="T399" s="223">
        <f>S399*H399</f>
        <v>0</v>
      </c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R399" s="224" t="s">
        <v>228</v>
      </c>
      <c r="AT399" s="224" t="s">
        <v>133</v>
      </c>
      <c r="AU399" s="224" t="s">
        <v>80</v>
      </c>
      <c r="AY399" s="17" t="s">
        <v>130</v>
      </c>
      <c r="BE399" s="225">
        <f>IF(N399="základní",J399,0)</f>
        <v>0</v>
      </c>
      <c r="BF399" s="225">
        <f>IF(N399="snížená",J399,0)</f>
        <v>0</v>
      </c>
      <c r="BG399" s="225">
        <f>IF(N399="zákl. přenesená",J399,0)</f>
        <v>0</v>
      </c>
      <c r="BH399" s="225">
        <f>IF(N399="sníž. přenesená",J399,0)</f>
        <v>0</v>
      </c>
      <c r="BI399" s="225">
        <f>IF(N399="nulová",J399,0)</f>
        <v>0</v>
      </c>
      <c r="BJ399" s="17" t="s">
        <v>78</v>
      </c>
      <c r="BK399" s="225">
        <f>ROUND(I399*H399,2)</f>
        <v>0</v>
      </c>
      <c r="BL399" s="17" t="s">
        <v>228</v>
      </c>
      <c r="BM399" s="224" t="s">
        <v>729</v>
      </c>
    </row>
    <row r="400" s="2" customFormat="1" ht="24.15" customHeight="1">
      <c r="A400" s="38"/>
      <c r="B400" s="39"/>
      <c r="C400" s="212" t="s">
        <v>730</v>
      </c>
      <c r="D400" s="212" t="s">
        <v>133</v>
      </c>
      <c r="E400" s="213" t="s">
        <v>731</v>
      </c>
      <c r="F400" s="214" t="s">
        <v>732</v>
      </c>
      <c r="G400" s="215" t="s">
        <v>144</v>
      </c>
      <c r="H400" s="216">
        <v>16.5</v>
      </c>
      <c r="I400" s="217"/>
      <c r="J400" s="218">
        <f>ROUND(I400*H400,2)</f>
        <v>0</v>
      </c>
      <c r="K400" s="219"/>
      <c r="L400" s="44"/>
      <c r="M400" s="220" t="s">
        <v>1</v>
      </c>
      <c r="N400" s="221" t="s">
        <v>38</v>
      </c>
      <c r="O400" s="91"/>
      <c r="P400" s="222">
        <f>O400*H400</f>
        <v>0</v>
      </c>
      <c r="Q400" s="222">
        <v>0.00020000000000000001</v>
      </c>
      <c r="R400" s="222">
        <f>Q400*H400</f>
        <v>0.0033</v>
      </c>
      <c r="S400" s="222">
        <v>0</v>
      </c>
      <c r="T400" s="223">
        <f>S400*H400</f>
        <v>0</v>
      </c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R400" s="224" t="s">
        <v>228</v>
      </c>
      <c r="AT400" s="224" t="s">
        <v>133</v>
      </c>
      <c r="AU400" s="224" t="s">
        <v>80</v>
      </c>
      <c r="AY400" s="17" t="s">
        <v>130</v>
      </c>
      <c r="BE400" s="225">
        <f>IF(N400="základní",J400,0)</f>
        <v>0</v>
      </c>
      <c r="BF400" s="225">
        <f>IF(N400="snížená",J400,0)</f>
        <v>0</v>
      </c>
      <c r="BG400" s="225">
        <f>IF(N400="zákl. přenesená",J400,0)</f>
        <v>0</v>
      </c>
      <c r="BH400" s="225">
        <f>IF(N400="sníž. přenesená",J400,0)</f>
        <v>0</v>
      </c>
      <c r="BI400" s="225">
        <f>IF(N400="nulová",J400,0)</f>
        <v>0</v>
      </c>
      <c r="BJ400" s="17" t="s">
        <v>78</v>
      </c>
      <c r="BK400" s="225">
        <f>ROUND(I400*H400,2)</f>
        <v>0</v>
      </c>
      <c r="BL400" s="17" t="s">
        <v>228</v>
      </c>
      <c r="BM400" s="224" t="s">
        <v>733</v>
      </c>
    </row>
    <row r="401" s="2" customFormat="1" ht="33" customHeight="1">
      <c r="A401" s="38"/>
      <c r="B401" s="39"/>
      <c r="C401" s="212" t="s">
        <v>734</v>
      </c>
      <c r="D401" s="212" t="s">
        <v>133</v>
      </c>
      <c r="E401" s="213" t="s">
        <v>735</v>
      </c>
      <c r="F401" s="214" t="s">
        <v>736</v>
      </c>
      <c r="G401" s="215" t="s">
        <v>144</v>
      </c>
      <c r="H401" s="216">
        <v>16.5</v>
      </c>
      <c r="I401" s="217"/>
      <c r="J401" s="218">
        <f>ROUND(I401*H401,2)</f>
        <v>0</v>
      </c>
      <c r="K401" s="219"/>
      <c r="L401" s="44"/>
      <c r="M401" s="220" t="s">
        <v>1</v>
      </c>
      <c r="N401" s="221" t="s">
        <v>38</v>
      </c>
      <c r="O401" s="91"/>
      <c r="P401" s="222">
        <f>O401*H401</f>
        <v>0</v>
      </c>
      <c r="Q401" s="222">
        <v>0.0074999999999999997</v>
      </c>
      <c r="R401" s="222">
        <f>Q401*H401</f>
        <v>0.12375</v>
      </c>
      <c r="S401" s="222">
        <v>0</v>
      </c>
      <c r="T401" s="223">
        <f>S401*H401</f>
        <v>0</v>
      </c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R401" s="224" t="s">
        <v>228</v>
      </c>
      <c r="AT401" s="224" t="s">
        <v>133</v>
      </c>
      <c r="AU401" s="224" t="s">
        <v>80</v>
      </c>
      <c r="AY401" s="17" t="s">
        <v>130</v>
      </c>
      <c r="BE401" s="225">
        <f>IF(N401="základní",J401,0)</f>
        <v>0</v>
      </c>
      <c r="BF401" s="225">
        <f>IF(N401="snížená",J401,0)</f>
        <v>0</v>
      </c>
      <c r="BG401" s="225">
        <f>IF(N401="zákl. přenesená",J401,0)</f>
        <v>0</v>
      </c>
      <c r="BH401" s="225">
        <f>IF(N401="sníž. přenesená",J401,0)</f>
        <v>0</v>
      </c>
      <c r="BI401" s="225">
        <f>IF(N401="nulová",J401,0)</f>
        <v>0</v>
      </c>
      <c r="BJ401" s="17" t="s">
        <v>78</v>
      </c>
      <c r="BK401" s="225">
        <f>ROUND(I401*H401,2)</f>
        <v>0</v>
      </c>
      <c r="BL401" s="17" t="s">
        <v>228</v>
      </c>
      <c r="BM401" s="224" t="s">
        <v>737</v>
      </c>
    </row>
    <row r="402" s="2" customFormat="1" ht="24.15" customHeight="1">
      <c r="A402" s="38"/>
      <c r="B402" s="39"/>
      <c r="C402" s="212" t="s">
        <v>738</v>
      </c>
      <c r="D402" s="212" t="s">
        <v>133</v>
      </c>
      <c r="E402" s="213" t="s">
        <v>739</v>
      </c>
      <c r="F402" s="214" t="s">
        <v>740</v>
      </c>
      <c r="G402" s="215" t="s">
        <v>144</v>
      </c>
      <c r="H402" s="216">
        <v>24.32</v>
      </c>
      <c r="I402" s="217"/>
      <c r="J402" s="218">
        <f>ROUND(I402*H402,2)</f>
        <v>0</v>
      </c>
      <c r="K402" s="219"/>
      <c r="L402" s="44"/>
      <c r="M402" s="220" t="s">
        <v>1</v>
      </c>
      <c r="N402" s="221" t="s">
        <v>38</v>
      </c>
      <c r="O402" s="91"/>
      <c r="P402" s="222">
        <f>O402*H402</f>
        <v>0</v>
      </c>
      <c r="Q402" s="222">
        <v>0</v>
      </c>
      <c r="R402" s="222">
        <f>Q402*H402</f>
        <v>0</v>
      </c>
      <c r="S402" s="222">
        <v>0.0030000000000000001</v>
      </c>
      <c r="T402" s="223">
        <f>S402*H402</f>
        <v>0.072959999999999997</v>
      </c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R402" s="224" t="s">
        <v>228</v>
      </c>
      <c r="AT402" s="224" t="s">
        <v>133</v>
      </c>
      <c r="AU402" s="224" t="s">
        <v>80</v>
      </c>
      <c r="AY402" s="17" t="s">
        <v>130</v>
      </c>
      <c r="BE402" s="225">
        <f>IF(N402="základní",J402,0)</f>
        <v>0</v>
      </c>
      <c r="BF402" s="225">
        <f>IF(N402="snížená",J402,0)</f>
        <v>0</v>
      </c>
      <c r="BG402" s="225">
        <f>IF(N402="zákl. přenesená",J402,0)</f>
        <v>0</v>
      </c>
      <c r="BH402" s="225">
        <f>IF(N402="sníž. přenesená",J402,0)</f>
        <v>0</v>
      </c>
      <c r="BI402" s="225">
        <f>IF(N402="nulová",J402,0)</f>
        <v>0</v>
      </c>
      <c r="BJ402" s="17" t="s">
        <v>78</v>
      </c>
      <c r="BK402" s="225">
        <f>ROUND(I402*H402,2)</f>
        <v>0</v>
      </c>
      <c r="BL402" s="17" t="s">
        <v>228</v>
      </c>
      <c r="BM402" s="224" t="s">
        <v>741</v>
      </c>
    </row>
    <row r="403" s="13" customFormat="1">
      <c r="A403" s="13"/>
      <c r="B403" s="226"/>
      <c r="C403" s="227"/>
      <c r="D403" s="228" t="s">
        <v>146</v>
      </c>
      <c r="E403" s="229" t="s">
        <v>1</v>
      </c>
      <c r="F403" s="230" t="s">
        <v>742</v>
      </c>
      <c r="G403" s="227"/>
      <c r="H403" s="229" t="s">
        <v>1</v>
      </c>
      <c r="I403" s="231"/>
      <c r="J403" s="227"/>
      <c r="K403" s="227"/>
      <c r="L403" s="232"/>
      <c r="M403" s="233"/>
      <c r="N403" s="234"/>
      <c r="O403" s="234"/>
      <c r="P403" s="234"/>
      <c r="Q403" s="234"/>
      <c r="R403" s="234"/>
      <c r="S403" s="234"/>
      <c r="T403" s="235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36" t="s">
        <v>146</v>
      </c>
      <c r="AU403" s="236" t="s">
        <v>80</v>
      </c>
      <c r="AV403" s="13" t="s">
        <v>78</v>
      </c>
      <c r="AW403" s="13" t="s">
        <v>30</v>
      </c>
      <c r="AX403" s="13" t="s">
        <v>73</v>
      </c>
      <c r="AY403" s="236" t="s">
        <v>130</v>
      </c>
    </row>
    <row r="404" s="14" customFormat="1">
      <c r="A404" s="14"/>
      <c r="B404" s="237"/>
      <c r="C404" s="238"/>
      <c r="D404" s="228" t="s">
        <v>146</v>
      </c>
      <c r="E404" s="239" t="s">
        <v>1</v>
      </c>
      <c r="F404" s="240" t="s">
        <v>177</v>
      </c>
      <c r="G404" s="238"/>
      <c r="H404" s="241">
        <v>24.32</v>
      </c>
      <c r="I404" s="242"/>
      <c r="J404" s="238"/>
      <c r="K404" s="238"/>
      <c r="L404" s="243"/>
      <c r="M404" s="244"/>
      <c r="N404" s="245"/>
      <c r="O404" s="245"/>
      <c r="P404" s="245"/>
      <c r="Q404" s="245"/>
      <c r="R404" s="245"/>
      <c r="S404" s="245"/>
      <c r="T404" s="246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47" t="s">
        <v>146</v>
      </c>
      <c r="AU404" s="247" t="s">
        <v>80</v>
      </c>
      <c r="AV404" s="14" t="s">
        <v>80</v>
      </c>
      <c r="AW404" s="14" t="s">
        <v>30</v>
      </c>
      <c r="AX404" s="14" t="s">
        <v>73</v>
      </c>
      <c r="AY404" s="247" t="s">
        <v>130</v>
      </c>
    </row>
    <row r="405" s="15" customFormat="1">
      <c r="A405" s="15"/>
      <c r="B405" s="248"/>
      <c r="C405" s="249"/>
      <c r="D405" s="228" t="s">
        <v>146</v>
      </c>
      <c r="E405" s="250" t="s">
        <v>1</v>
      </c>
      <c r="F405" s="251" t="s">
        <v>149</v>
      </c>
      <c r="G405" s="249"/>
      <c r="H405" s="252">
        <v>24.32</v>
      </c>
      <c r="I405" s="253"/>
      <c r="J405" s="249"/>
      <c r="K405" s="249"/>
      <c r="L405" s="254"/>
      <c r="M405" s="255"/>
      <c r="N405" s="256"/>
      <c r="O405" s="256"/>
      <c r="P405" s="256"/>
      <c r="Q405" s="256"/>
      <c r="R405" s="256"/>
      <c r="S405" s="256"/>
      <c r="T405" s="257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T405" s="258" t="s">
        <v>146</v>
      </c>
      <c r="AU405" s="258" t="s">
        <v>80</v>
      </c>
      <c r="AV405" s="15" t="s">
        <v>137</v>
      </c>
      <c r="AW405" s="15" t="s">
        <v>30</v>
      </c>
      <c r="AX405" s="15" t="s">
        <v>78</v>
      </c>
      <c r="AY405" s="258" t="s">
        <v>130</v>
      </c>
    </row>
    <row r="406" s="2" customFormat="1" ht="16.5" customHeight="1">
      <c r="A406" s="38"/>
      <c r="B406" s="39"/>
      <c r="C406" s="212" t="s">
        <v>743</v>
      </c>
      <c r="D406" s="212" t="s">
        <v>133</v>
      </c>
      <c r="E406" s="213" t="s">
        <v>744</v>
      </c>
      <c r="F406" s="214" t="s">
        <v>745</v>
      </c>
      <c r="G406" s="215" t="s">
        <v>144</v>
      </c>
      <c r="H406" s="216">
        <v>16.5</v>
      </c>
      <c r="I406" s="217"/>
      <c r="J406" s="218">
        <f>ROUND(I406*H406,2)</f>
        <v>0</v>
      </c>
      <c r="K406" s="219"/>
      <c r="L406" s="44"/>
      <c r="M406" s="220" t="s">
        <v>1</v>
      </c>
      <c r="N406" s="221" t="s">
        <v>38</v>
      </c>
      <c r="O406" s="91"/>
      <c r="P406" s="222">
        <f>O406*H406</f>
        <v>0</v>
      </c>
      <c r="Q406" s="222">
        <v>0.00029999999999999997</v>
      </c>
      <c r="R406" s="222">
        <f>Q406*H406</f>
        <v>0.0049499999999999995</v>
      </c>
      <c r="S406" s="222">
        <v>0</v>
      </c>
      <c r="T406" s="223">
        <f>S406*H406</f>
        <v>0</v>
      </c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R406" s="224" t="s">
        <v>228</v>
      </c>
      <c r="AT406" s="224" t="s">
        <v>133</v>
      </c>
      <c r="AU406" s="224" t="s">
        <v>80</v>
      </c>
      <c r="AY406" s="17" t="s">
        <v>130</v>
      </c>
      <c r="BE406" s="225">
        <f>IF(N406="základní",J406,0)</f>
        <v>0</v>
      </c>
      <c r="BF406" s="225">
        <f>IF(N406="snížená",J406,0)</f>
        <v>0</v>
      </c>
      <c r="BG406" s="225">
        <f>IF(N406="zákl. přenesená",J406,0)</f>
        <v>0</v>
      </c>
      <c r="BH406" s="225">
        <f>IF(N406="sníž. přenesená",J406,0)</f>
        <v>0</v>
      </c>
      <c r="BI406" s="225">
        <f>IF(N406="nulová",J406,0)</f>
        <v>0</v>
      </c>
      <c r="BJ406" s="17" t="s">
        <v>78</v>
      </c>
      <c r="BK406" s="225">
        <f>ROUND(I406*H406,2)</f>
        <v>0</v>
      </c>
      <c r="BL406" s="17" t="s">
        <v>228</v>
      </c>
      <c r="BM406" s="224" t="s">
        <v>746</v>
      </c>
    </row>
    <row r="407" s="14" customFormat="1">
      <c r="A407" s="14"/>
      <c r="B407" s="237"/>
      <c r="C407" s="238"/>
      <c r="D407" s="228" t="s">
        <v>146</v>
      </c>
      <c r="E407" s="239" t="s">
        <v>1</v>
      </c>
      <c r="F407" s="240" t="s">
        <v>725</v>
      </c>
      <c r="G407" s="238"/>
      <c r="H407" s="241">
        <v>16.5</v>
      </c>
      <c r="I407" s="242"/>
      <c r="J407" s="238"/>
      <c r="K407" s="238"/>
      <c r="L407" s="243"/>
      <c r="M407" s="244"/>
      <c r="N407" s="245"/>
      <c r="O407" s="245"/>
      <c r="P407" s="245"/>
      <c r="Q407" s="245"/>
      <c r="R407" s="245"/>
      <c r="S407" s="245"/>
      <c r="T407" s="246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47" t="s">
        <v>146</v>
      </c>
      <c r="AU407" s="247" t="s">
        <v>80</v>
      </c>
      <c r="AV407" s="14" t="s">
        <v>80</v>
      </c>
      <c r="AW407" s="14" t="s">
        <v>30</v>
      </c>
      <c r="AX407" s="14" t="s">
        <v>73</v>
      </c>
      <c r="AY407" s="247" t="s">
        <v>130</v>
      </c>
    </row>
    <row r="408" s="15" customFormat="1">
      <c r="A408" s="15"/>
      <c r="B408" s="248"/>
      <c r="C408" s="249"/>
      <c r="D408" s="228" t="s">
        <v>146</v>
      </c>
      <c r="E408" s="250" t="s">
        <v>1</v>
      </c>
      <c r="F408" s="251" t="s">
        <v>149</v>
      </c>
      <c r="G408" s="249"/>
      <c r="H408" s="252">
        <v>16.5</v>
      </c>
      <c r="I408" s="253"/>
      <c r="J408" s="249"/>
      <c r="K408" s="249"/>
      <c r="L408" s="254"/>
      <c r="M408" s="255"/>
      <c r="N408" s="256"/>
      <c r="O408" s="256"/>
      <c r="P408" s="256"/>
      <c r="Q408" s="256"/>
      <c r="R408" s="256"/>
      <c r="S408" s="256"/>
      <c r="T408" s="257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T408" s="258" t="s">
        <v>146</v>
      </c>
      <c r="AU408" s="258" t="s">
        <v>80</v>
      </c>
      <c r="AV408" s="15" t="s">
        <v>137</v>
      </c>
      <c r="AW408" s="15" t="s">
        <v>30</v>
      </c>
      <c r="AX408" s="15" t="s">
        <v>78</v>
      </c>
      <c r="AY408" s="258" t="s">
        <v>130</v>
      </c>
    </row>
    <row r="409" s="2" customFormat="1" ht="16.5" customHeight="1">
      <c r="A409" s="38"/>
      <c r="B409" s="39"/>
      <c r="C409" s="259" t="s">
        <v>747</v>
      </c>
      <c r="D409" s="259" t="s">
        <v>224</v>
      </c>
      <c r="E409" s="260" t="s">
        <v>748</v>
      </c>
      <c r="F409" s="261" t="s">
        <v>749</v>
      </c>
      <c r="G409" s="262" t="s">
        <v>144</v>
      </c>
      <c r="H409" s="263">
        <v>18.149999999999999</v>
      </c>
      <c r="I409" s="264"/>
      <c r="J409" s="265">
        <f>ROUND(I409*H409,2)</f>
        <v>0</v>
      </c>
      <c r="K409" s="266"/>
      <c r="L409" s="267"/>
      <c r="M409" s="268" t="s">
        <v>1</v>
      </c>
      <c r="N409" s="269" t="s">
        <v>38</v>
      </c>
      <c r="O409" s="91"/>
      <c r="P409" s="222">
        <f>O409*H409</f>
        <v>0</v>
      </c>
      <c r="Q409" s="222">
        <v>0.00264</v>
      </c>
      <c r="R409" s="222">
        <f>Q409*H409</f>
        <v>0.047915999999999993</v>
      </c>
      <c r="S409" s="222">
        <v>0</v>
      </c>
      <c r="T409" s="223">
        <f>S409*H409</f>
        <v>0</v>
      </c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R409" s="224" t="s">
        <v>313</v>
      </c>
      <c r="AT409" s="224" t="s">
        <v>224</v>
      </c>
      <c r="AU409" s="224" t="s">
        <v>80</v>
      </c>
      <c r="AY409" s="17" t="s">
        <v>130</v>
      </c>
      <c r="BE409" s="225">
        <f>IF(N409="základní",J409,0)</f>
        <v>0</v>
      </c>
      <c r="BF409" s="225">
        <f>IF(N409="snížená",J409,0)</f>
        <v>0</v>
      </c>
      <c r="BG409" s="225">
        <f>IF(N409="zákl. přenesená",J409,0)</f>
        <v>0</v>
      </c>
      <c r="BH409" s="225">
        <f>IF(N409="sníž. přenesená",J409,0)</f>
        <v>0</v>
      </c>
      <c r="BI409" s="225">
        <f>IF(N409="nulová",J409,0)</f>
        <v>0</v>
      </c>
      <c r="BJ409" s="17" t="s">
        <v>78</v>
      </c>
      <c r="BK409" s="225">
        <f>ROUND(I409*H409,2)</f>
        <v>0</v>
      </c>
      <c r="BL409" s="17" t="s">
        <v>228</v>
      </c>
      <c r="BM409" s="224" t="s">
        <v>750</v>
      </c>
    </row>
    <row r="410" s="14" customFormat="1">
      <c r="A410" s="14"/>
      <c r="B410" s="237"/>
      <c r="C410" s="238"/>
      <c r="D410" s="228" t="s">
        <v>146</v>
      </c>
      <c r="E410" s="238"/>
      <c r="F410" s="240" t="s">
        <v>751</v>
      </c>
      <c r="G410" s="238"/>
      <c r="H410" s="241">
        <v>18.149999999999999</v>
      </c>
      <c r="I410" s="242"/>
      <c r="J410" s="238"/>
      <c r="K410" s="238"/>
      <c r="L410" s="243"/>
      <c r="M410" s="244"/>
      <c r="N410" s="245"/>
      <c r="O410" s="245"/>
      <c r="P410" s="245"/>
      <c r="Q410" s="245"/>
      <c r="R410" s="245"/>
      <c r="S410" s="245"/>
      <c r="T410" s="246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T410" s="247" t="s">
        <v>146</v>
      </c>
      <c r="AU410" s="247" t="s">
        <v>80</v>
      </c>
      <c r="AV410" s="14" t="s">
        <v>80</v>
      </c>
      <c r="AW410" s="14" t="s">
        <v>4</v>
      </c>
      <c r="AX410" s="14" t="s">
        <v>78</v>
      </c>
      <c r="AY410" s="247" t="s">
        <v>130</v>
      </c>
    </row>
    <row r="411" s="2" customFormat="1" ht="16.5" customHeight="1">
      <c r="A411" s="38"/>
      <c r="B411" s="39"/>
      <c r="C411" s="212" t="s">
        <v>752</v>
      </c>
      <c r="D411" s="212" t="s">
        <v>133</v>
      </c>
      <c r="E411" s="213" t="s">
        <v>753</v>
      </c>
      <c r="F411" s="214" t="s">
        <v>754</v>
      </c>
      <c r="G411" s="215" t="s">
        <v>163</v>
      </c>
      <c r="H411" s="216">
        <v>16.789999999999999</v>
      </c>
      <c r="I411" s="217"/>
      <c r="J411" s="218">
        <f>ROUND(I411*H411,2)</f>
        <v>0</v>
      </c>
      <c r="K411" s="219"/>
      <c r="L411" s="44"/>
      <c r="M411" s="220" t="s">
        <v>1</v>
      </c>
      <c r="N411" s="221" t="s">
        <v>38</v>
      </c>
      <c r="O411" s="91"/>
      <c r="P411" s="222">
        <f>O411*H411</f>
        <v>0</v>
      </c>
      <c r="Q411" s="222">
        <v>1.0000000000000001E-05</v>
      </c>
      <c r="R411" s="222">
        <f>Q411*H411</f>
        <v>0.00016790000000000002</v>
      </c>
      <c r="S411" s="222">
        <v>0</v>
      </c>
      <c r="T411" s="223">
        <f>S411*H411</f>
        <v>0</v>
      </c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R411" s="224" t="s">
        <v>228</v>
      </c>
      <c r="AT411" s="224" t="s">
        <v>133</v>
      </c>
      <c r="AU411" s="224" t="s">
        <v>80</v>
      </c>
      <c r="AY411" s="17" t="s">
        <v>130</v>
      </c>
      <c r="BE411" s="225">
        <f>IF(N411="základní",J411,0)</f>
        <v>0</v>
      </c>
      <c r="BF411" s="225">
        <f>IF(N411="snížená",J411,0)</f>
        <v>0</v>
      </c>
      <c r="BG411" s="225">
        <f>IF(N411="zákl. přenesená",J411,0)</f>
        <v>0</v>
      </c>
      <c r="BH411" s="225">
        <f>IF(N411="sníž. přenesená",J411,0)</f>
        <v>0</v>
      </c>
      <c r="BI411" s="225">
        <f>IF(N411="nulová",J411,0)</f>
        <v>0</v>
      </c>
      <c r="BJ411" s="17" t="s">
        <v>78</v>
      </c>
      <c r="BK411" s="225">
        <f>ROUND(I411*H411,2)</f>
        <v>0</v>
      </c>
      <c r="BL411" s="17" t="s">
        <v>228</v>
      </c>
      <c r="BM411" s="224" t="s">
        <v>755</v>
      </c>
    </row>
    <row r="412" s="13" customFormat="1">
      <c r="A412" s="13"/>
      <c r="B412" s="226"/>
      <c r="C412" s="227"/>
      <c r="D412" s="228" t="s">
        <v>146</v>
      </c>
      <c r="E412" s="229" t="s">
        <v>1</v>
      </c>
      <c r="F412" s="230" t="s">
        <v>756</v>
      </c>
      <c r="G412" s="227"/>
      <c r="H412" s="229" t="s">
        <v>1</v>
      </c>
      <c r="I412" s="231"/>
      <c r="J412" s="227"/>
      <c r="K412" s="227"/>
      <c r="L412" s="232"/>
      <c r="M412" s="233"/>
      <c r="N412" s="234"/>
      <c r="O412" s="234"/>
      <c r="P412" s="234"/>
      <c r="Q412" s="234"/>
      <c r="R412" s="234"/>
      <c r="S412" s="234"/>
      <c r="T412" s="235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36" t="s">
        <v>146</v>
      </c>
      <c r="AU412" s="236" t="s">
        <v>80</v>
      </c>
      <c r="AV412" s="13" t="s">
        <v>78</v>
      </c>
      <c r="AW412" s="13" t="s">
        <v>30</v>
      </c>
      <c r="AX412" s="13" t="s">
        <v>73</v>
      </c>
      <c r="AY412" s="236" t="s">
        <v>130</v>
      </c>
    </row>
    <row r="413" s="14" customFormat="1">
      <c r="A413" s="14"/>
      <c r="B413" s="237"/>
      <c r="C413" s="238"/>
      <c r="D413" s="228" t="s">
        <v>146</v>
      </c>
      <c r="E413" s="239" t="s">
        <v>1</v>
      </c>
      <c r="F413" s="240" t="s">
        <v>757</v>
      </c>
      <c r="G413" s="238"/>
      <c r="H413" s="241">
        <v>16.789999999999999</v>
      </c>
      <c r="I413" s="242"/>
      <c r="J413" s="238"/>
      <c r="K413" s="238"/>
      <c r="L413" s="243"/>
      <c r="M413" s="244"/>
      <c r="N413" s="245"/>
      <c r="O413" s="245"/>
      <c r="P413" s="245"/>
      <c r="Q413" s="245"/>
      <c r="R413" s="245"/>
      <c r="S413" s="245"/>
      <c r="T413" s="246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T413" s="247" t="s">
        <v>146</v>
      </c>
      <c r="AU413" s="247" t="s">
        <v>80</v>
      </c>
      <c r="AV413" s="14" t="s">
        <v>80</v>
      </c>
      <c r="AW413" s="14" t="s">
        <v>30</v>
      </c>
      <c r="AX413" s="14" t="s">
        <v>73</v>
      </c>
      <c r="AY413" s="247" t="s">
        <v>130</v>
      </c>
    </row>
    <row r="414" s="15" customFormat="1">
      <c r="A414" s="15"/>
      <c r="B414" s="248"/>
      <c r="C414" s="249"/>
      <c r="D414" s="228" t="s">
        <v>146</v>
      </c>
      <c r="E414" s="250" t="s">
        <v>1</v>
      </c>
      <c r="F414" s="251" t="s">
        <v>149</v>
      </c>
      <c r="G414" s="249"/>
      <c r="H414" s="252">
        <v>16.789999999999999</v>
      </c>
      <c r="I414" s="253"/>
      <c r="J414" s="249"/>
      <c r="K414" s="249"/>
      <c r="L414" s="254"/>
      <c r="M414" s="255"/>
      <c r="N414" s="256"/>
      <c r="O414" s="256"/>
      <c r="P414" s="256"/>
      <c r="Q414" s="256"/>
      <c r="R414" s="256"/>
      <c r="S414" s="256"/>
      <c r="T414" s="257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T414" s="258" t="s">
        <v>146</v>
      </c>
      <c r="AU414" s="258" t="s">
        <v>80</v>
      </c>
      <c r="AV414" s="15" t="s">
        <v>137</v>
      </c>
      <c r="AW414" s="15" t="s">
        <v>30</v>
      </c>
      <c r="AX414" s="15" t="s">
        <v>78</v>
      </c>
      <c r="AY414" s="258" t="s">
        <v>130</v>
      </c>
    </row>
    <row r="415" s="2" customFormat="1" ht="16.5" customHeight="1">
      <c r="A415" s="38"/>
      <c r="B415" s="39"/>
      <c r="C415" s="259" t="s">
        <v>758</v>
      </c>
      <c r="D415" s="259" t="s">
        <v>224</v>
      </c>
      <c r="E415" s="260" t="s">
        <v>759</v>
      </c>
      <c r="F415" s="261" t="s">
        <v>760</v>
      </c>
      <c r="G415" s="262" t="s">
        <v>163</v>
      </c>
      <c r="H415" s="263">
        <v>17.126000000000001</v>
      </c>
      <c r="I415" s="264"/>
      <c r="J415" s="265">
        <f>ROUND(I415*H415,2)</f>
        <v>0</v>
      </c>
      <c r="K415" s="266"/>
      <c r="L415" s="267"/>
      <c r="M415" s="268" t="s">
        <v>1</v>
      </c>
      <c r="N415" s="269" t="s">
        <v>38</v>
      </c>
      <c r="O415" s="91"/>
      <c r="P415" s="222">
        <f>O415*H415</f>
        <v>0</v>
      </c>
      <c r="Q415" s="222">
        <v>0.00029999999999999997</v>
      </c>
      <c r="R415" s="222">
        <f>Q415*H415</f>
        <v>0.0051377999999999997</v>
      </c>
      <c r="S415" s="222">
        <v>0</v>
      </c>
      <c r="T415" s="223">
        <f>S415*H415</f>
        <v>0</v>
      </c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R415" s="224" t="s">
        <v>313</v>
      </c>
      <c r="AT415" s="224" t="s">
        <v>224</v>
      </c>
      <c r="AU415" s="224" t="s">
        <v>80</v>
      </c>
      <c r="AY415" s="17" t="s">
        <v>130</v>
      </c>
      <c r="BE415" s="225">
        <f>IF(N415="základní",J415,0)</f>
        <v>0</v>
      </c>
      <c r="BF415" s="225">
        <f>IF(N415="snížená",J415,0)</f>
        <v>0</v>
      </c>
      <c r="BG415" s="225">
        <f>IF(N415="zákl. přenesená",J415,0)</f>
        <v>0</v>
      </c>
      <c r="BH415" s="225">
        <f>IF(N415="sníž. přenesená",J415,0)</f>
        <v>0</v>
      </c>
      <c r="BI415" s="225">
        <f>IF(N415="nulová",J415,0)</f>
        <v>0</v>
      </c>
      <c r="BJ415" s="17" t="s">
        <v>78</v>
      </c>
      <c r="BK415" s="225">
        <f>ROUND(I415*H415,2)</f>
        <v>0</v>
      </c>
      <c r="BL415" s="17" t="s">
        <v>228</v>
      </c>
      <c r="BM415" s="224" t="s">
        <v>761</v>
      </c>
    </row>
    <row r="416" s="14" customFormat="1">
      <c r="A416" s="14"/>
      <c r="B416" s="237"/>
      <c r="C416" s="238"/>
      <c r="D416" s="228" t="s">
        <v>146</v>
      </c>
      <c r="E416" s="238"/>
      <c r="F416" s="240" t="s">
        <v>762</v>
      </c>
      <c r="G416" s="238"/>
      <c r="H416" s="241">
        <v>17.126000000000001</v>
      </c>
      <c r="I416" s="242"/>
      <c r="J416" s="238"/>
      <c r="K416" s="238"/>
      <c r="L416" s="243"/>
      <c r="M416" s="244"/>
      <c r="N416" s="245"/>
      <c r="O416" s="245"/>
      <c r="P416" s="245"/>
      <c r="Q416" s="245"/>
      <c r="R416" s="245"/>
      <c r="S416" s="245"/>
      <c r="T416" s="246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47" t="s">
        <v>146</v>
      </c>
      <c r="AU416" s="247" t="s">
        <v>80</v>
      </c>
      <c r="AV416" s="14" t="s">
        <v>80</v>
      </c>
      <c r="AW416" s="14" t="s">
        <v>4</v>
      </c>
      <c r="AX416" s="14" t="s">
        <v>78</v>
      </c>
      <c r="AY416" s="247" t="s">
        <v>130</v>
      </c>
    </row>
    <row r="417" s="2" customFormat="1" ht="16.5" customHeight="1">
      <c r="A417" s="38"/>
      <c r="B417" s="39"/>
      <c r="C417" s="212" t="s">
        <v>763</v>
      </c>
      <c r="D417" s="212" t="s">
        <v>133</v>
      </c>
      <c r="E417" s="213" t="s">
        <v>764</v>
      </c>
      <c r="F417" s="214" t="s">
        <v>765</v>
      </c>
      <c r="G417" s="215" t="s">
        <v>144</v>
      </c>
      <c r="H417" s="216">
        <v>24.32</v>
      </c>
      <c r="I417" s="217"/>
      <c r="J417" s="218">
        <f>ROUND(I417*H417,2)</f>
        <v>0</v>
      </c>
      <c r="K417" s="219"/>
      <c r="L417" s="44"/>
      <c r="M417" s="220" t="s">
        <v>1</v>
      </c>
      <c r="N417" s="221" t="s">
        <v>38</v>
      </c>
      <c r="O417" s="91"/>
      <c r="P417" s="222">
        <f>O417*H417</f>
        <v>0</v>
      </c>
      <c r="Q417" s="222">
        <v>0</v>
      </c>
      <c r="R417" s="222">
        <f>Q417*H417</f>
        <v>0</v>
      </c>
      <c r="S417" s="222">
        <v>0</v>
      </c>
      <c r="T417" s="223">
        <f>S417*H417</f>
        <v>0</v>
      </c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R417" s="224" t="s">
        <v>228</v>
      </c>
      <c r="AT417" s="224" t="s">
        <v>133</v>
      </c>
      <c r="AU417" s="224" t="s">
        <v>80</v>
      </c>
      <c r="AY417" s="17" t="s">
        <v>130</v>
      </c>
      <c r="BE417" s="225">
        <f>IF(N417="základní",J417,0)</f>
        <v>0</v>
      </c>
      <c r="BF417" s="225">
        <f>IF(N417="snížená",J417,0)</f>
        <v>0</v>
      </c>
      <c r="BG417" s="225">
        <f>IF(N417="zákl. přenesená",J417,0)</f>
        <v>0</v>
      </c>
      <c r="BH417" s="225">
        <f>IF(N417="sníž. přenesená",J417,0)</f>
        <v>0</v>
      </c>
      <c r="BI417" s="225">
        <f>IF(N417="nulová",J417,0)</f>
        <v>0</v>
      </c>
      <c r="BJ417" s="17" t="s">
        <v>78</v>
      </c>
      <c r="BK417" s="225">
        <f>ROUND(I417*H417,2)</f>
        <v>0</v>
      </c>
      <c r="BL417" s="17" t="s">
        <v>228</v>
      </c>
      <c r="BM417" s="224" t="s">
        <v>766</v>
      </c>
    </row>
    <row r="418" s="13" customFormat="1">
      <c r="A418" s="13"/>
      <c r="B418" s="226"/>
      <c r="C418" s="227"/>
      <c r="D418" s="228" t="s">
        <v>146</v>
      </c>
      <c r="E418" s="229" t="s">
        <v>1</v>
      </c>
      <c r="F418" s="230" t="s">
        <v>742</v>
      </c>
      <c r="G418" s="227"/>
      <c r="H418" s="229" t="s">
        <v>1</v>
      </c>
      <c r="I418" s="231"/>
      <c r="J418" s="227"/>
      <c r="K418" s="227"/>
      <c r="L418" s="232"/>
      <c r="M418" s="233"/>
      <c r="N418" s="234"/>
      <c r="O418" s="234"/>
      <c r="P418" s="234"/>
      <c r="Q418" s="234"/>
      <c r="R418" s="234"/>
      <c r="S418" s="234"/>
      <c r="T418" s="235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36" t="s">
        <v>146</v>
      </c>
      <c r="AU418" s="236" t="s">
        <v>80</v>
      </c>
      <c r="AV418" s="13" t="s">
        <v>78</v>
      </c>
      <c r="AW418" s="13" t="s">
        <v>30</v>
      </c>
      <c r="AX418" s="13" t="s">
        <v>73</v>
      </c>
      <c r="AY418" s="236" t="s">
        <v>130</v>
      </c>
    </row>
    <row r="419" s="14" customFormat="1">
      <c r="A419" s="14"/>
      <c r="B419" s="237"/>
      <c r="C419" s="238"/>
      <c r="D419" s="228" t="s">
        <v>146</v>
      </c>
      <c r="E419" s="239" t="s">
        <v>1</v>
      </c>
      <c r="F419" s="240" t="s">
        <v>177</v>
      </c>
      <c r="G419" s="238"/>
      <c r="H419" s="241">
        <v>24.32</v>
      </c>
      <c r="I419" s="242"/>
      <c r="J419" s="238"/>
      <c r="K419" s="238"/>
      <c r="L419" s="243"/>
      <c r="M419" s="244"/>
      <c r="N419" s="245"/>
      <c r="O419" s="245"/>
      <c r="P419" s="245"/>
      <c r="Q419" s="245"/>
      <c r="R419" s="245"/>
      <c r="S419" s="245"/>
      <c r="T419" s="246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T419" s="247" t="s">
        <v>146</v>
      </c>
      <c r="AU419" s="247" t="s">
        <v>80</v>
      </c>
      <c r="AV419" s="14" t="s">
        <v>80</v>
      </c>
      <c r="AW419" s="14" t="s">
        <v>30</v>
      </c>
      <c r="AX419" s="14" t="s">
        <v>73</v>
      </c>
      <c r="AY419" s="247" t="s">
        <v>130</v>
      </c>
    </row>
    <row r="420" s="15" customFormat="1">
      <c r="A420" s="15"/>
      <c r="B420" s="248"/>
      <c r="C420" s="249"/>
      <c r="D420" s="228" t="s">
        <v>146</v>
      </c>
      <c r="E420" s="250" t="s">
        <v>1</v>
      </c>
      <c r="F420" s="251" t="s">
        <v>149</v>
      </c>
      <c r="G420" s="249"/>
      <c r="H420" s="252">
        <v>24.32</v>
      </c>
      <c r="I420" s="253"/>
      <c r="J420" s="249"/>
      <c r="K420" s="249"/>
      <c r="L420" s="254"/>
      <c r="M420" s="255"/>
      <c r="N420" s="256"/>
      <c r="O420" s="256"/>
      <c r="P420" s="256"/>
      <c r="Q420" s="256"/>
      <c r="R420" s="256"/>
      <c r="S420" s="256"/>
      <c r="T420" s="257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T420" s="258" t="s">
        <v>146</v>
      </c>
      <c r="AU420" s="258" t="s">
        <v>80</v>
      </c>
      <c r="AV420" s="15" t="s">
        <v>137</v>
      </c>
      <c r="AW420" s="15" t="s">
        <v>30</v>
      </c>
      <c r="AX420" s="15" t="s">
        <v>78</v>
      </c>
      <c r="AY420" s="258" t="s">
        <v>130</v>
      </c>
    </row>
    <row r="421" s="2" customFormat="1" ht="24.15" customHeight="1">
      <c r="A421" s="38"/>
      <c r="B421" s="39"/>
      <c r="C421" s="212" t="s">
        <v>767</v>
      </c>
      <c r="D421" s="212" t="s">
        <v>133</v>
      </c>
      <c r="E421" s="213" t="s">
        <v>768</v>
      </c>
      <c r="F421" s="214" t="s">
        <v>769</v>
      </c>
      <c r="G421" s="215" t="s">
        <v>309</v>
      </c>
      <c r="H421" s="270"/>
      <c r="I421" s="217"/>
      <c r="J421" s="218">
        <f>ROUND(I421*H421,2)</f>
        <v>0</v>
      </c>
      <c r="K421" s="219"/>
      <c r="L421" s="44"/>
      <c r="M421" s="220" t="s">
        <v>1</v>
      </c>
      <c r="N421" s="221" t="s">
        <v>38</v>
      </c>
      <c r="O421" s="91"/>
      <c r="P421" s="222">
        <f>O421*H421</f>
        <v>0</v>
      </c>
      <c r="Q421" s="222">
        <v>0</v>
      </c>
      <c r="R421" s="222">
        <f>Q421*H421</f>
        <v>0</v>
      </c>
      <c r="S421" s="222">
        <v>0</v>
      </c>
      <c r="T421" s="223">
        <f>S421*H421</f>
        <v>0</v>
      </c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R421" s="224" t="s">
        <v>228</v>
      </c>
      <c r="AT421" s="224" t="s">
        <v>133</v>
      </c>
      <c r="AU421" s="224" t="s">
        <v>80</v>
      </c>
      <c r="AY421" s="17" t="s">
        <v>130</v>
      </c>
      <c r="BE421" s="225">
        <f>IF(N421="základní",J421,0)</f>
        <v>0</v>
      </c>
      <c r="BF421" s="225">
        <f>IF(N421="snížená",J421,0)</f>
        <v>0</v>
      </c>
      <c r="BG421" s="225">
        <f>IF(N421="zákl. přenesená",J421,0)</f>
        <v>0</v>
      </c>
      <c r="BH421" s="225">
        <f>IF(N421="sníž. přenesená",J421,0)</f>
        <v>0</v>
      </c>
      <c r="BI421" s="225">
        <f>IF(N421="nulová",J421,0)</f>
        <v>0</v>
      </c>
      <c r="BJ421" s="17" t="s">
        <v>78</v>
      </c>
      <c r="BK421" s="225">
        <f>ROUND(I421*H421,2)</f>
        <v>0</v>
      </c>
      <c r="BL421" s="17" t="s">
        <v>228</v>
      </c>
      <c r="BM421" s="224" t="s">
        <v>770</v>
      </c>
    </row>
    <row r="422" s="12" customFormat="1" ht="22.8" customHeight="1">
      <c r="A422" s="12"/>
      <c r="B422" s="196"/>
      <c r="C422" s="197"/>
      <c r="D422" s="198" t="s">
        <v>72</v>
      </c>
      <c r="E422" s="210" t="s">
        <v>771</v>
      </c>
      <c r="F422" s="210" t="s">
        <v>772</v>
      </c>
      <c r="G422" s="197"/>
      <c r="H422" s="197"/>
      <c r="I422" s="200"/>
      <c r="J422" s="211">
        <f>BK422</f>
        <v>0</v>
      </c>
      <c r="K422" s="197"/>
      <c r="L422" s="202"/>
      <c r="M422" s="203"/>
      <c r="N422" s="204"/>
      <c r="O422" s="204"/>
      <c r="P422" s="205">
        <f>SUM(P423:P442)</f>
        <v>0</v>
      </c>
      <c r="Q422" s="204"/>
      <c r="R422" s="205">
        <f>SUM(R423:R442)</f>
        <v>0.37576496000000004</v>
      </c>
      <c r="S422" s="204"/>
      <c r="T422" s="206">
        <f>SUM(T423:T442)</f>
        <v>0.40750000000000003</v>
      </c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R422" s="207" t="s">
        <v>80</v>
      </c>
      <c r="AT422" s="208" t="s">
        <v>72</v>
      </c>
      <c r="AU422" s="208" t="s">
        <v>78</v>
      </c>
      <c r="AY422" s="207" t="s">
        <v>130</v>
      </c>
      <c r="BK422" s="209">
        <f>SUM(BK423:BK442)</f>
        <v>0</v>
      </c>
    </row>
    <row r="423" s="2" customFormat="1" ht="16.5" customHeight="1">
      <c r="A423" s="38"/>
      <c r="B423" s="39"/>
      <c r="C423" s="212" t="s">
        <v>773</v>
      </c>
      <c r="D423" s="212" t="s">
        <v>133</v>
      </c>
      <c r="E423" s="213" t="s">
        <v>774</v>
      </c>
      <c r="F423" s="214" t="s">
        <v>775</v>
      </c>
      <c r="G423" s="215" t="s">
        <v>144</v>
      </c>
      <c r="H423" s="216">
        <v>18.48</v>
      </c>
      <c r="I423" s="217"/>
      <c r="J423" s="218">
        <f>ROUND(I423*H423,2)</f>
        <v>0</v>
      </c>
      <c r="K423" s="219"/>
      <c r="L423" s="44"/>
      <c r="M423" s="220" t="s">
        <v>1</v>
      </c>
      <c r="N423" s="221" t="s">
        <v>38</v>
      </c>
      <c r="O423" s="91"/>
      <c r="P423" s="222">
        <f>O423*H423</f>
        <v>0</v>
      </c>
      <c r="Q423" s="222">
        <v>0.00029999999999999997</v>
      </c>
      <c r="R423" s="222">
        <f>Q423*H423</f>
        <v>0.0055439999999999994</v>
      </c>
      <c r="S423" s="222">
        <v>0</v>
      </c>
      <c r="T423" s="223">
        <f>S423*H423</f>
        <v>0</v>
      </c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R423" s="224" t="s">
        <v>228</v>
      </c>
      <c r="AT423" s="224" t="s">
        <v>133</v>
      </c>
      <c r="AU423" s="224" t="s">
        <v>80</v>
      </c>
      <c r="AY423" s="17" t="s">
        <v>130</v>
      </c>
      <c r="BE423" s="225">
        <f>IF(N423="základní",J423,0)</f>
        <v>0</v>
      </c>
      <c r="BF423" s="225">
        <f>IF(N423="snížená",J423,0)</f>
        <v>0</v>
      </c>
      <c r="BG423" s="225">
        <f>IF(N423="zákl. přenesená",J423,0)</f>
        <v>0</v>
      </c>
      <c r="BH423" s="225">
        <f>IF(N423="sníž. přenesená",J423,0)</f>
        <v>0</v>
      </c>
      <c r="BI423" s="225">
        <f>IF(N423="nulová",J423,0)</f>
        <v>0</v>
      </c>
      <c r="BJ423" s="17" t="s">
        <v>78</v>
      </c>
      <c r="BK423" s="225">
        <f>ROUND(I423*H423,2)</f>
        <v>0</v>
      </c>
      <c r="BL423" s="17" t="s">
        <v>228</v>
      </c>
      <c r="BM423" s="224" t="s">
        <v>776</v>
      </c>
    </row>
    <row r="424" s="14" customFormat="1">
      <c r="A424" s="14"/>
      <c r="B424" s="237"/>
      <c r="C424" s="238"/>
      <c r="D424" s="228" t="s">
        <v>146</v>
      </c>
      <c r="E424" s="239" t="s">
        <v>1</v>
      </c>
      <c r="F424" s="240" t="s">
        <v>777</v>
      </c>
      <c r="G424" s="238"/>
      <c r="H424" s="241">
        <v>18.48</v>
      </c>
      <c r="I424" s="242"/>
      <c r="J424" s="238"/>
      <c r="K424" s="238"/>
      <c r="L424" s="243"/>
      <c r="M424" s="244"/>
      <c r="N424" s="245"/>
      <c r="O424" s="245"/>
      <c r="P424" s="245"/>
      <c r="Q424" s="245"/>
      <c r="R424" s="245"/>
      <c r="S424" s="245"/>
      <c r="T424" s="246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47" t="s">
        <v>146</v>
      </c>
      <c r="AU424" s="247" t="s">
        <v>80</v>
      </c>
      <c r="AV424" s="14" t="s">
        <v>80</v>
      </c>
      <c r="AW424" s="14" t="s">
        <v>30</v>
      </c>
      <c r="AX424" s="14" t="s">
        <v>73</v>
      </c>
      <c r="AY424" s="247" t="s">
        <v>130</v>
      </c>
    </row>
    <row r="425" s="15" customFormat="1">
      <c r="A425" s="15"/>
      <c r="B425" s="248"/>
      <c r="C425" s="249"/>
      <c r="D425" s="228" t="s">
        <v>146</v>
      </c>
      <c r="E425" s="250" t="s">
        <v>1</v>
      </c>
      <c r="F425" s="251" t="s">
        <v>149</v>
      </c>
      <c r="G425" s="249"/>
      <c r="H425" s="252">
        <v>18.48</v>
      </c>
      <c r="I425" s="253"/>
      <c r="J425" s="249"/>
      <c r="K425" s="249"/>
      <c r="L425" s="254"/>
      <c r="M425" s="255"/>
      <c r="N425" s="256"/>
      <c r="O425" s="256"/>
      <c r="P425" s="256"/>
      <c r="Q425" s="256"/>
      <c r="R425" s="256"/>
      <c r="S425" s="256"/>
      <c r="T425" s="257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T425" s="258" t="s">
        <v>146</v>
      </c>
      <c r="AU425" s="258" t="s">
        <v>80</v>
      </c>
      <c r="AV425" s="15" t="s">
        <v>137</v>
      </c>
      <c r="AW425" s="15" t="s">
        <v>30</v>
      </c>
      <c r="AX425" s="15" t="s">
        <v>78</v>
      </c>
      <c r="AY425" s="258" t="s">
        <v>130</v>
      </c>
    </row>
    <row r="426" s="2" customFormat="1" ht="24.15" customHeight="1">
      <c r="A426" s="38"/>
      <c r="B426" s="39"/>
      <c r="C426" s="212" t="s">
        <v>778</v>
      </c>
      <c r="D426" s="212" t="s">
        <v>133</v>
      </c>
      <c r="E426" s="213" t="s">
        <v>779</v>
      </c>
      <c r="F426" s="214" t="s">
        <v>780</v>
      </c>
      <c r="G426" s="215" t="s">
        <v>144</v>
      </c>
      <c r="H426" s="216">
        <v>5</v>
      </c>
      <c r="I426" s="217"/>
      <c r="J426" s="218">
        <f>ROUND(I426*H426,2)</f>
        <v>0</v>
      </c>
      <c r="K426" s="219"/>
      <c r="L426" s="44"/>
      <c r="M426" s="220" t="s">
        <v>1</v>
      </c>
      <c r="N426" s="221" t="s">
        <v>38</v>
      </c>
      <c r="O426" s="91"/>
      <c r="P426" s="222">
        <f>O426*H426</f>
        <v>0</v>
      </c>
      <c r="Q426" s="222">
        <v>0</v>
      </c>
      <c r="R426" s="222">
        <f>Q426*H426</f>
        <v>0</v>
      </c>
      <c r="S426" s="222">
        <v>0.081500000000000003</v>
      </c>
      <c r="T426" s="223">
        <f>S426*H426</f>
        <v>0.40750000000000003</v>
      </c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R426" s="224" t="s">
        <v>228</v>
      </c>
      <c r="AT426" s="224" t="s">
        <v>133</v>
      </c>
      <c r="AU426" s="224" t="s">
        <v>80</v>
      </c>
      <c r="AY426" s="17" t="s">
        <v>130</v>
      </c>
      <c r="BE426" s="225">
        <f>IF(N426="základní",J426,0)</f>
        <v>0</v>
      </c>
      <c r="BF426" s="225">
        <f>IF(N426="snížená",J426,0)</f>
        <v>0</v>
      </c>
      <c r="BG426" s="225">
        <f>IF(N426="zákl. přenesená",J426,0)</f>
        <v>0</v>
      </c>
      <c r="BH426" s="225">
        <f>IF(N426="sníž. přenesená",J426,0)</f>
        <v>0</v>
      </c>
      <c r="BI426" s="225">
        <f>IF(N426="nulová",J426,0)</f>
        <v>0</v>
      </c>
      <c r="BJ426" s="17" t="s">
        <v>78</v>
      </c>
      <c r="BK426" s="225">
        <f>ROUND(I426*H426,2)</f>
        <v>0</v>
      </c>
      <c r="BL426" s="17" t="s">
        <v>228</v>
      </c>
      <c r="BM426" s="224" t="s">
        <v>781</v>
      </c>
    </row>
    <row r="427" s="13" customFormat="1">
      <c r="A427" s="13"/>
      <c r="B427" s="226"/>
      <c r="C427" s="227"/>
      <c r="D427" s="228" t="s">
        <v>146</v>
      </c>
      <c r="E427" s="229" t="s">
        <v>1</v>
      </c>
      <c r="F427" s="230" t="s">
        <v>782</v>
      </c>
      <c r="G427" s="227"/>
      <c r="H427" s="229" t="s">
        <v>1</v>
      </c>
      <c r="I427" s="231"/>
      <c r="J427" s="227"/>
      <c r="K427" s="227"/>
      <c r="L427" s="232"/>
      <c r="M427" s="233"/>
      <c r="N427" s="234"/>
      <c r="O427" s="234"/>
      <c r="P427" s="234"/>
      <c r="Q427" s="234"/>
      <c r="R427" s="234"/>
      <c r="S427" s="234"/>
      <c r="T427" s="235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36" t="s">
        <v>146</v>
      </c>
      <c r="AU427" s="236" t="s">
        <v>80</v>
      </c>
      <c r="AV427" s="13" t="s">
        <v>78</v>
      </c>
      <c r="AW427" s="13" t="s">
        <v>30</v>
      </c>
      <c r="AX427" s="13" t="s">
        <v>73</v>
      </c>
      <c r="AY427" s="236" t="s">
        <v>130</v>
      </c>
    </row>
    <row r="428" s="14" customFormat="1">
      <c r="A428" s="14"/>
      <c r="B428" s="237"/>
      <c r="C428" s="238"/>
      <c r="D428" s="228" t="s">
        <v>146</v>
      </c>
      <c r="E428" s="239" t="s">
        <v>1</v>
      </c>
      <c r="F428" s="240" t="s">
        <v>305</v>
      </c>
      <c r="G428" s="238"/>
      <c r="H428" s="241">
        <v>5</v>
      </c>
      <c r="I428" s="242"/>
      <c r="J428" s="238"/>
      <c r="K428" s="238"/>
      <c r="L428" s="243"/>
      <c r="M428" s="244"/>
      <c r="N428" s="245"/>
      <c r="O428" s="245"/>
      <c r="P428" s="245"/>
      <c r="Q428" s="245"/>
      <c r="R428" s="245"/>
      <c r="S428" s="245"/>
      <c r="T428" s="246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T428" s="247" t="s">
        <v>146</v>
      </c>
      <c r="AU428" s="247" t="s">
        <v>80</v>
      </c>
      <c r="AV428" s="14" t="s">
        <v>80</v>
      </c>
      <c r="AW428" s="14" t="s">
        <v>30</v>
      </c>
      <c r="AX428" s="14" t="s">
        <v>73</v>
      </c>
      <c r="AY428" s="247" t="s">
        <v>130</v>
      </c>
    </row>
    <row r="429" s="15" customFormat="1">
      <c r="A429" s="15"/>
      <c r="B429" s="248"/>
      <c r="C429" s="249"/>
      <c r="D429" s="228" t="s">
        <v>146</v>
      </c>
      <c r="E429" s="250" t="s">
        <v>1</v>
      </c>
      <c r="F429" s="251" t="s">
        <v>149</v>
      </c>
      <c r="G429" s="249"/>
      <c r="H429" s="252">
        <v>5</v>
      </c>
      <c r="I429" s="253"/>
      <c r="J429" s="249"/>
      <c r="K429" s="249"/>
      <c r="L429" s="254"/>
      <c r="M429" s="255"/>
      <c r="N429" s="256"/>
      <c r="O429" s="256"/>
      <c r="P429" s="256"/>
      <c r="Q429" s="256"/>
      <c r="R429" s="256"/>
      <c r="S429" s="256"/>
      <c r="T429" s="257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T429" s="258" t="s">
        <v>146</v>
      </c>
      <c r="AU429" s="258" t="s">
        <v>80</v>
      </c>
      <c r="AV429" s="15" t="s">
        <v>137</v>
      </c>
      <c r="AW429" s="15" t="s">
        <v>30</v>
      </c>
      <c r="AX429" s="15" t="s">
        <v>78</v>
      </c>
      <c r="AY429" s="258" t="s">
        <v>130</v>
      </c>
    </row>
    <row r="430" s="2" customFormat="1" ht="33" customHeight="1">
      <c r="A430" s="38"/>
      <c r="B430" s="39"/>
      <c r="C430" s="212" t="s">
        <v>783</v>
      </c>
      <c r="D430" s="212" t="s">
        <v>133</v>
      </c>
      <c r="E430" s="213" t="s">
        <v>784</v>
      </c>
      <c r="F430" s="214" t="s">
        <v>785</v>
      </c>
      <c r="G430" s="215" t="s">
        <v>144</v>
      </c>
      <c r="H430" s="216">
        <v>18.48</v>
      </c>
      <c r="I430" s="217"/>
      <c r="J430" s="218">
        <f>ROUND(I430*H430,2)</f>
        <v>0</v>
      </c>
      <c r="K430" s="219"/>
      <c r="L430" s="44"/>
      <c r="M430" s="220" t="s">
        <v>1</v>
      </c>
      <c r="N430" s="221" t="s">
        <v>38</v>
      </c>
      <c r="O430" s="91"/>
      <c r="P430" s="222">
        <f>O430*H430</f>
        <v>0</v>
      </c>
      <c r="Q430" s="222">
        <v>0.0060000000000000001</v>
      </c>
      <c r="R430" s="222">
        <f>Q430*H430</f>
        <v>0.11088000000000001</v>
      </c>
      <c r="S430" s="222">
        <v>0</v>
      </c>
      <c r="T430" s="223">
        <f>S430*H430</f>
        <v>0</v>
      </c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R430" s="224" t="s">
        <v>228</v>
      </c>
      <c r="AT430" s="224" t="s">
        <v>133</v>
      </c>
      <c r="AU430" s="224" t="s">
        <v>80</v>
      </c>
      <c r="AY430" s="17" t="s">
        <v>130</v>
      </c>
      <c r="BE430" s="225">
        <f>IF(N430="základní",J430,0)</f>
        <v>0</v>
      </c>
      <c r="BF430" s="225">
        <f>IF(N430="snížená",J430,0)</f>
        <v>0</v>
      </c>
      <c r="BG430" s="225">
        <f>IF(N430="zákl. přenesená",J430,0)</f>
        <v>0</v>
      </c>
      <c r="BH430" s="225">
        <f>IF(N430="sníž. přenesená",J430,0)</f>
        <v>0</v>
      </c>
      <c r="BI430" s="225">
        <f>IF(N430="nulová",J430,0)</f>
        <v>0</v>
      </c>
      <c r="BJ430" s="17" t="s">
        <v>78</v>
      </c>
      <c r="BK430" s="225">
        <f>ROUND(I430*H430,2)</f>
        <v>0</v>
      </c>
      <c r="BL430" s="17" t="s">
        <v>228</v>
      </c>
      <c r="BM430" s="224" t="s">
        <v>786</v>
      </c>
    </row>
    <row r="431" s="2" customFormat="1" ht="24.15" customHeight="1">
      <c r="A431" s="38"/>
      <c r="B431" s="39"/>
      <c r="C431" s="259" t="s">
        <v>787</v>
      </c>
      <c r="D431" s="259" t="s">
        <v>224</v>
      </c>
      <c r="E431" s="260" t="s">
        <v>788</v>
      </c>
      <c r="F431" s="261" t="s">
        <v>789</v>
      </c>
      <c r="G431" s="262" t="s">
        <v>144</v>
      </c>
      <c r="H431" s="263">
        <v>20.327999999999999</v>
      </c>
      <c r="I431" s="264"/>
      <c r="J431" s="265">
        <f>ROUND(I431*H431,2)</f>
        <v>0</v>
      </c>
      <c r="K431" s="266"/>
      <c r="L431" s="267"/>
      <c r="M431" s="268" t="s">
        <v>1</v>
      </c>
      <c r="N431" s="269" t="s">
        <v>38</v>
      </c>
      <c r="O431" s="91"/>
      <c r="P431" s="222">
        <f>O431*H431</f>
        <v>0</v>
      </c>
      <c r="Q431" s="222">
        <v>0.012319999999999999</v>
      </c>
      <c r="R431" s="222">
        <f>Q431*H431</f>
        <v>0.25044095999999999</v>
      </c>
      <c r="S431" s="222">
        <v>0</v>
      </c>
      <c r="T431" s="223">
        <f>S431*H431</f>
        <v>0</v>
      </c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R431" s="224" t="s">
        <v>313</v>
      </c>
      <c r="AT431" s="224" t="s">
        <v>224</v>
      </c>
      <c r="AU431" s="224" t="s">
        <v>80</v>
      </c>
      <c r="AY431" s="17" t="s">
        <v>130</v>
      </c>
      <c r="BE431" s="225">
        <f>IF(N431="základní",J431,0)</f>
        <v>0</v>
      </c>
      <c r="BF431" s="225">
        <f>IF(N431="snížená",J431,0)</f>
        <v>0</v>
      </c>
      <c r="BG431" s="225">
        <f>IF(N431="zákl. přenesená",J431,0)</f>
        <v>0</v>
      </c>
      <c r="BH431" s="225">
        <f>IF(N431="sníž. přenesená",J431,0)</f>
        <v>0</v>
      </c>
      <c r="BI431" s="225">
        <f>IF(N431="nulová",J431,0)</f>
        <v>0</v>
      </c>
      <c r="BJ431" s="17" t="s">
        <v>78</v>
      </c>
      <c r="BK431" s="225">
        <f>ROUND(I431*H431,2)</f>
        <v>0</v>
      </c>
      <c r="BL431" s="17" t="s">
        <v>228</v>
      </c>
      <c r="BM431" s="224" t="s">
        <v>790</v>
      </c>
    </row>
    <row r="432" s="14" customFormat="1">
      <c r="A432" s="14"/>
      <c r="B432" s="237"/>
      <c r="C432" s="238"/>
      <c r="D432" s="228" t="s">
        <v>146</v>
      </c>
      <c r="E432" s="238"/>
      <c r="F432" s="240" t="s">
        <v>791</v>
      </c>
      <c r="G432" s="238"/>
      <c r="H432" s="241">
        <v>20.327999999999999</v>
      </c>
      <c r="I432" s="242"/>
      <c r="J432" s="238"/>
      <c r="K432" s="238"/>
      <c r="L432" s="243"/>
      <c r="M432" s="244"/>
      <c r="N432" s="245"/>
      <c r="O432" s="245"/>
      <c r="P432" s="245"/>
      <c r="Q432" s="245"/>
      <c r="R432" s="245"/>
      <c r="S432" s="245"/>
      <c r="T432" s="246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T432" s="247" t="s">
        <v>146</v>
      </c>
      <c r="AU432" s="247" t="s">
        <v>80</v>
      </c>
      <c r="AV432" s="14" t="s">
        <v>80</v>
      </c>
      <c r="AW432" s="14" t="s">
        <v>4</v>
      </c>
      <c r="AX432" s="14" t="s">
        <v>78</v>
      </c>
      <c r="AY432" s="247" t="s">
        <v>130</v>
      </c>
    </row>
    <row r="433" s="2" customFormat="1" ht="33" customHeight="1">
      <c r="A433" s="38"/>
      <c r="B433" s="39"/>
      <c r="C433" s="212" t="s">
        <v>792</v>
      </c>
      <c r="D433" s="212" t="s">
        <v>133</v>
      </c>
      <c r="E433" s="213" t="s">
        <v>793</v>
      </c>
      <c r="F433" s="214" t="s">
        <v>794</v>
      </c>
      <c r="G433" s="215" t="s">
        <v>144</v>
      </c>
      <c r="H433" s="216">
        <v>18.48</v>
      </c>
      <c r="I433" s="217"/>
      <c r="J433" s="218">
        <f>ROUND(I433*H433,2)</f>
        <v>0</v>
      </c>
      <c r="K433" s="219"/>
      <c r="L433" s="44"/>
      <c r="M433" s="220" t="s">
        <v>1</v>
      </c>
      <c r="N433" s="221" t="s">
        <v>38</v>
      </c>
      <c r="O433" s="91"/>
      <c r="P433" s="222">
        <f>O433*H433</f>
        <v>0</v>
      </c>
      <c r="Q433" s="222">
        <v>0</v>
      </c>
      <c r="R433" s="222">
        <f>Q433*H433</f>
        <v>0</v>
      </c>
      <c r="S433" s="222">
        <v>0</v>
      </c>
      <c r="T433" s="223">
        <f>S433*H433</f>
        <v>0</v>
      </c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R433" s="224" t="s">
        <v>228</v>
      </c>
      <c r="AT433" s="224" t="s">
        <v>133</v>
      </c>
      <c r="AU433" s="224" t="s">
        <v>80</v>
      </c>
      <c r="AY433" s="17" t="s">
        <v>130</v>
      </c>
      <c r="BE433" s="225">
        <f>IF(N433="základní",J433,0)</f>
        <v>0</v>
      </c>
      <c r="BF433" s="225">
        <f>IF(N433="snížená",J433,0)</f>
        <v>0</v>
      </c>
      <c r="BG433" s="225">
        <f>IF(N433="zákl. přenesená",J433,0)</f>
        <v>0</v>
      </c>
      <c r="BH433" s="225">
        <f>IF(N433="sníž. přenesená",J433,0)</f>
        <v>0</v>
      </c>
      <c r="BI433" s="225">
        <f>IF(N433="nulová",J433,0)</f>
        <v>0</v>
      </c>
      <c r="BJ433" s="17" t="s">
        <v>78</v>
      </c>
      <c r="BK433" s="225">
        <f>ROUND(I433*H433,2)</f>
        <v>0</v>
      </c>
      <c r="BL433" s="17" t="s">
        <v>228</v>
      </c>
      <c r="BM433" s="224" t="s">
        <v>795</v>
      </c>
    </row>
    <row r="434" s="2" customFormat="1" ht="24.15" customHeight="1">
      <c r="A434" s="38"/>
      <c r="B434" s="39"/>
      <c r="C434" s="212" t="s">
        <v>796</v>
      </c>
      <c r="D434" s="212" t="s">
        <v>133</v>
      </c>
      <c r="E434" s="213" t="s">
        <v>797</v>
      </c>
      <c r="F434" s="214" t="s">
        <v>798</v>
      </c>
      <c r="G434" s="215" t="s">
        <v>163</v>
      </c>
      <c r="H434" s="216">
        <v>25</v>
      </c>
      <c r="I434" s="217"/>
      <c r="J434" s="218">
        <f>ROUND(I434*H434,2)</f>
        <v>0</v>
      </c>
      <c r="K434" s="219"/>
      <c r="L434" s="44"/>
      <c r="M434" s="220" t="s">
        <v>1</v>
      </c>
      <c r="N434" s="221" t="s">
        <v>38</v>
      </c>
      <c r="O434" s="91"/>
      <c r="P434" s="222">
        <f>O434*H434</f>
        <v>0</v>
      </c>
      <c r="Q434" s="222">
        <v>0.00020000000000000001</v>
      </c>
      <c r="R434" s="222">
        <f>Q434*H434</f>
        <v>0.0050000000000000001</v>
      </c>
      <c r="S434" s="222">
        <v>0</v>
      </c>
      <c r="T434" s="223">
        <f>S434*H434</f>
        <v>0</v>
      </c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R434" s="224" t="s">
        <v>228</v>
      </c>
      <c r="AT434" s="224" t="s">
        <v>133</v>
      </c>
      <c r="AU434" s="224" t="s">
        <v>80</v>
      </c>
      <c r="AY434" s="17" t="s">
        <v>130</v>
      </c>
      <c r="BE434" s="225">
        <f>IF(N434="základní",J434,0)</f>
        <v>0</v>
      </c>
      <c r="BF434" s="225">
        <f>IF(N434="snížená",J434,0)</f>
        <v>0</v>
      </c>
      <c r="BG434" s="225">
        <f>IF(N434="zákl. přenesená",J434,0)</f>
        <v>0</v>
      </c>
      <c r="BH434" s="225">
        <f>IF(N434="sníž. přenesená",J434,0)</f>
        <v>0</v>
      </c>
      <c r="BI434" s="225">
        <f>IF(N434="nulová",J434,0)</f>
        <v>0</v>
      </c>
      <c r="BJ434" s="17" t="s">
        <v>78</v>
      </c>
      <c r="BK434" s="225">
        <f>ROUND(I434*H434,2)</f>
        <v>0</v>
      </c>
      <c r="BL434" s="17" t="s">
        <v>228</v>
      </c>
      <c r="BM434" s="224" t="s">
        <v>799</v>
      </c>
    </row>
    <row r="435" s="2" customFormat="1" ht="16.5" customHeight="1">
      <c r="A435" s="38"/>
      <c r="B435" s="39"/>
      <c r="C435" s="259" t="s">
        <v>800</v>
      </c>
      <c r="D435" s="259" t="s">
        <v>224</v>
      </c>
      <c r="E435" s="260" t="s">
        <v>801</v>
      </c>
      <c r="F435" s="261" t="s">
        <v>802</v>
      </c>
      <c r="G435" s="262" t="s">
        <v>163</v>
      </c>
      <c r="H435" s="263">
        <v>26.25</v>
      </c>
      <c r="I435" s="264"/>
      <c r="J435" s="265">
        <f>ROUND(I435*H435,2)</f>
        <v>0</v>
      </c>
      <c r="K435" s="266"/>
      <c r="L435" s="267"/>
      <c r="M435" s="268" t="s">
        <v>1</v>
      </c>
      <c r="N435" s="269" t="s">
        <v>38</v>
      </c>
      <c r="O435" s="91"/>
      <c r="P435" s="222">
        <f>O435*H435</f>
        <v>0</v>
      </c>
      <c r="Q435" s="222">
        <v>0.00012</v>
      </c>
      <c r="R435" s="222">
        <f>Q435*H435</f>
        <v>0.00315</v>
      </c>
      <c r="S435" s="222">
        <v>0</v>
      </c>
      <c r="T435" s="223">
        <f>S435*H435</f>
        <v>0</v>
      </c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R435" s="224" t="s">
        <v>313</v>
      </c>
      <c r="AT435" s="224" t="s">
        <v>224</v>
      </c>
      <c r="AU435" s="224" t="s">
        <v>80</v>
      </c>
      <c r="AY435" s="17" t="s">
        <v>130</v>
      </c>
      <c r="BE435" s="225">
        <f>IF(N435="základní",J435,0)</f>
        <v>0</v>
      </c>
      <c r="BF435" s="225">
        <f>IF(N435="snížená",J435,0)</f>
        <v>0</v>
      </c>
      <c r="BG435" s="225">
        <f>IF(N435="zákl. přenesená",J435,0)</f>
        <v>0</v>
      </c>
      <c r="BH435" s="225">
        <f>IF(N435="sníž. přenesená",J435,0)</f>
        <v>0</v>
      </c>
      <c r="BI435" s="225">
        <f>IF(N435="nulová",J435,0)</f>
        <v>0</v>
      </c>
      <c r="BJ435" s="17" t="s">
        <v>78</v>
      </c>
      <c r="BK435" s="225">
        <f>ROUND(I435*H435,2)</f>
        <v>0</v>
      </c>
      <c r="BL435" s="17" t="s">
        <v>228</v>
      </c>
      <c r="BM435" s="224" t="s">
        <v>803</v>
      </c>
    </row>
    <row r="436" s="14" customFormat="1">
      <c r="A436" s="14"/>
      <c r="B436" s="237"/>
      <c r="C436" s="238"/>
      <c r="D436" s="228" t="s">
        <v>146</v>
      </c>
      <c r="E436" s="238"/>
      <c r="F436" s="240" t="s">
        <v>804</v>
      </c>
      <c r="G436" s="238"/>
      <c r="H436" s="241">
        <v>26.25</v>
      </c>
      <c r="I436" s="242"/>
      <c r="J436" s="238"/>
      <c r="K436" s="238"/>
      <c r="L436" s="243"/>
      <c r="M436" s="244"/>
      <c r="N436" s="245"/>
      <c r="O436" s="245"/>
      <c r="P436" s="245"/>
      <c r="Q436" s="245"/>
      <c r="R436" s="245"/>
      <c r="S436" s="245"/>
      <c r="T436" s="246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T436" s="247" t="s">
        <v>146</v>
      </c>
      <c r="AU436" s="247" t="s">
        <v>80</v>
      </c>
      <c r="AV436" s="14" t="s">
        <v>80</v>
      </c>
      <c r="AW436" s="14" t="s">
        <v>4</v>
      </c>
      <c r="AX436" s="14" t="s">
        <v>78</v>
      </c>
      <c r="AY436" s="247" t="s">
        <v>130</v>
      </c>
    </row>
    <row r="437" s="2" customFormat="1" ht="16.5" customHeight="1">
      <c r="A437" s="38"/>
      <c r="B437" s="39"/>
      <c r="C437" s="212" t="s">
        <v>805</v>
      </c>
      <c r="D437" s="212" t="s">
        <v>133</v>
      </c>
      <c r="E437" s="213" t="s">
        <v>806</v>
      </c>
      <c r="F437" s="214" t="s">
        <v>807</v>
      </c>
      <c r="G437" s="215" t="s">
        <v>163</v>
      </c>
      <c r="H437" s="216">
        <v>25</v>
      </c>
      <c r="I437" s="217"/>
      <c r="J437" s="218">
        <f>ROUND(I437*H437,2)</f>
        <v>0</v>
      </c>
      <c r="K437" s="219"/>
      <c r="L437" s="44"/>
      <c r="M437" s="220" t="s">
        <v>1</v>
      </c>
      <c r="N437" s="221" t="s">
        <v>38</v>
      </c>
      <c r="O437" s="91"/>
      <c r="P437" s="222">
        <f>O437*H437</f>
        <v>0</v>
      </c>
      <c r="Q437" s="222">
        <v>3.0000000000000001E-05</v>
      </c>
      <c r="R437" s="222">
        <f>Q437*H437</f>
        <v>0.00075000000000000002</v>
      </c>
      <c r="S437" s="222">
        <v>0</v>
      </c>
      <c r="T437" s="223">
        <f>S437*H437</f>
        <v>0</v>
      </c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R437" s="224" t="s">
        <v>228</v>
      </c>
      <c r="AT437" s="224" t="s">
        <v>133</v>
      </c>
      <c r="AU437" s="224" t="s">
        <v>80</v>
      </c>
      <c r="AY437" s="17" t="s">
        <v>130</v>
      </c>
      <c r="BE437" s="225">
        <f>IF(N437="základní",J437,0)</f>
        <v>0</v>
      </c>
      <c r="BF437" s="225">
        <f>IF(N437="snížená",J437,0)</f>
        <v>0</v>
      </c>
      <c r="BG437" s="225">
        <f>IF(N437="zákl. přenesená",J437,0)</f>
        <v>0</v>
      </c>
      <c r="BH437" s="225">
        <f>IF(N437="sníž. přenesená",J437,0)</f>
        <v>0</v>
      </c>
      <c r="BI437" s="225">
        <f>IF(N437="nulová",J437,0)</f>
        <v>0</v>
      </c>
      <c r="BJ437" s="17" t="s">
        <v>78</v>
      </c>
      <c r="BK437" s="225">
        <f>ROUND(I437*H437,2)</f>
        <v>0</v>
      </c>
      <c r="BL437" s="17" t="s">
        <v>228</v>
      </c>
      <c r="BM437" s="224" t="s">
        <v>808</v>
      </c>
    </row>
    <row r="438" s="2" customFormat="1" ht="16.5" customHeight="1">
      <c r="A438" s="38"/>
      <c r="B438" s="39"/>
      <c r="C438" s="212" t="s">
        <v>809</v>
      </c>
      <c r="D438" s="212" t="s">
        <v>133</v>
      </c>
      <c r="E438" s="213" t="s">
        <v>810</v>
      </c>
      <c r="F438" s="214" t="s">
        <v>811</v>
      </c>
      <c r="G438" s="215" t="s">
        <v>136</v>
      </c>
      <c r="H438" s="216">
        <v>4</v>
      </c>
      <c r="I438" s="217"/>
      <c r="J438" s="218">
        <f>ROUND(I438*H438,2)</f>
        <v>0</v>
      </c>
      <c r="K438" s="219"/>
      <c r="L438" s="44"/>
      <c r="M438" s="220" t="s">
        <v>1</v>
      </c>
      <c r="N438" s="221" t="s">
        <v>38</v>
      </c>
      <c r="O438" s="91"/>
      <c r="P438" s="222">
        <f>O438*H438</f>
        <v>0</v>
      </c>
      <c r="Q438" s="222">
        <v>0</v>
      </c>
      <c r="R438" s="222">
        <f>Q438*H438</f>
        <v>0</v>
      </c>
      <c r="S438" s="222">
        <v>0</v>
      </c>
      <c r="T438" s="223">
        <f>S438*H438</f>
        <v>0</v>
      </c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R438" s="224" t="s">
        <v>228</v>
      </c>
      <c r="AT438" s="224" t="s">
        <v>133</v>
      </c>
      <c r="AU438" s="224" t="s">
        <v>80</v>
      </c>
      <c r="AY438" s="17" t="s">
        <v>130</v>
      </c>
      <c r="BE438" s="225">
        <f>IF(N438="základní",J438,0)</f>
        <v>0</v>
      </c>
      <c r="BF438" s="225">
        <f>IF(N438="snížená",J438,0)</f>
        <v>0</v>
      </c>
      <c r="BG438" s="225">
        <f>IF(N438="zákl. přenesená",J438,0)</f>
        <v>0</v>
      </c>
      <c r="BH438" s="225">
        <f>IF(N438="sníž. přenesená",J438,0)</f>
        <v>0</v>
      </c>
      <c r="BI438" s="225">
        <f>IF(N438="nulová",J438,0)</f>
        <v>0</v>
      </c>
      <c r="BJ438" s="17" t="s">
        <v>78</v>
      </c>
      <c r="BK438" s="225">
        <f>ROUND(I438*H438,2)</f>
        <v>0</v>
      </c>
      <c r="BL438" s="17" t="s">
        <v>228</v>
      </c>
      <c r="BM438" s="224" t="s">
        <v>812</v>
      </c>
    </row>
    <row r="439" s="2" customFormat="1" ht="21.75" customHeight="1">
      <c r="A439" s="38"/>
      <c r="B439" s="39"/>
      <c r="C439" s="212" t="s">
        <v>813</v>
      </c>
      <c r="D439" s="212" t="s">
        <v>133</v>
      </c>
      <c r="E439" s="213" t="s">
        <v>814</v>
      </c>
      <c r="F439" s="214" t="s">
        <v>815</v>
      </c>
      <c r="G439" s="215" t="s">
        <v>136</v>
      </c>
      <c r="H439" s="216">
        <v>2</v>
      </c>
      <c r="I439" s="217"/>
      <c r="J439" s="218">
        <f>ROUND(I439*H439,2)</f>
        <v>0</v>
      </c>
      <c r="K439" s="219"/>
      <c r="L439" s="44"/>
      <c r="M439" s="220" t="s">
        <v>1</v>
      </c>
      <c r="N439" s="221" t="s">
        <v>38</v>
      </c>
      <c r="O439" s="91"/>
      <c r="P439" s="222">
        <f>O439*H439</f>
        <v>0</v>
      </c>
      <c r="Q439" s="222">
        <v>0</v>
      </c>
      <c r="R439" s="222">
        <f>Q439*H439</f>
        <v>0</v>
      </c>
      <c r="S439" s="222">
        <v>0</v>
      </c>
      <c r="T439" s="223">
        <f>S439*H439</f>
        <v>0</v>
      </c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R439" s="224" t="s">
        <v>228</v>
      </c>
      <c r="AT439" s="224" t="s">
        <v>133</v>
      </c>
      <c r="AU439" s="224" t="s">
        <v>80</v>
      </c>
      <c r="AY439" s="17" t="s">
        <v>130</v>
      </c>
      <c r="BE439" s="225">
        <f>IF(N439="základní",J439,0)</f>
        <v>0</v>
      </c>
      <c r="BF439" s="225">
        <f>IF(N439="snížená",J439,0)</f>
        <v>0</v>
      </c>
      <c r="BG439" s="225">
        <f>IF(N439="zákl. přenesená",J439,0)</f>
        <v>0</v>
      </c>
      <c r="BH439" s="225">
        <f>IF(N439="sníž. přenesená",J439,0)</f>
        <v>0</v>
      </c>
      <c r="BI439" s="225">
        <f>IF(N439="nulová",J439,0)</f>
        <v>0</v>
      </c>
      <c r="BJ439" s="17" t="s">
        <v>78</v>
      </c>
      <c r="BK439" s="225">
        <f>ROUND(I439*H439,2)</f>
        <v>0</v>
      </c>
      <c r="BL439" s="17" t="s">
        <v>228</v>
      </c>
      <c r="BM439" s="224" t="s">
        <v>816</v>
      </c>
    </row>
    <row r="440" s="2" customFormat="1" ht="16.5" customHeight="1">
      <c r="A440" s="38"/>
      <c r="B440" s="39"/>
      <c r="C440" s="212" t="s">
        <v>817</v>
      </c>
      <c r="D440" s="212" t="s">
        <v>133</v>
      </c>
      <c r="E440" s="213" t="s">
        <v>818</v>
      </c>
      <c r="F440" s="214" t="s">
        <v>819</v>
      </c>
      <c r="G440" s="215" t="s">
        <v>136</v>
      </c>
      <c r="H440" s="216">
        <v>2</v>
      </c>
      <c r="I440" s="217"/>
      <c r="J440" s="218">
        <f>ROUND(I440*H440,2)</f>
        <v>0</v>
      </c>
      <c r="K440" s="219"/>
      <c r="L440" s="44"/>
      <c r="M440" s="220" t="s">
        <v>1</v>
      </c>
      <c r="N440" s="221" t="s">
        <v>38</v>
      </c>
      <c r="O440" s="91"/>
      <c r="P440" s="222">
        <f>O440*H440</f>
        <v>0</v>
      </c>
      <c r="Q440" s="222">
        <v>0</v>
      </c>
      <c r="R440" s="222">
        <f>Q440*H440</f>
        <v>0</v>
      </c>
      <c r="S440" s="222">
        <v>0</v>
      </c>
      <c r="T440" s="223">
        <f>S440*H440</f>
        <v>0</v>
      </c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R440" s="224" t="s">
        <v>228</v>
      </c>
      <c r="AT440" s="224" t="s">
        <v>133</v>
      </c>
      <c r="AU440" s="224" t="s">
        <v>80</v>
      </c>
      <c r="AY440" s="17" t="s">
        <v>130</v>
      </c>
      <c r="BE440" s="225">
        <f>IF(N440="základní",J440,0)</f>
        <v>0</v>
      </c>
      <c r="BF440" s="225">
        <f>IF(N440="snížená",J440,0)</f>
        <v>0</v>
      </c>
      <c r="BG440" s="225">
        <f>IF(N440="zákl. přenesená",J440,0)</f>
        <v>0</v>
      </c>
      <c r="BH440" s="225">
        <f>IF(N440="sníž. přenesená",J440,0)</f>
        <v>0</v>
      </c>
      <c r="BI440" s="225">
        <f>IF(N440="nulová",J440,0)</f>
        <v>0</v>
      </c>
      <c r="BJ440" s="17" t="s">
        <v>78</v>
      </c>
      <c r="BK440" s="225">
        <f>ROUND(I440*H440,2)</f>
        <v>0</v>
      </c>
      <c r="BL440" s="17" t="s">
        <v>228</v>
      </c>
      <c r="BM440" s="224" t="s">
        <v>820</v>
      </c>
    </row>
    <row r="441" s="2" customFormat="1" ht="16.5" customHeight="1">
      <c r="A441" s="38"/>
      <c r="B441" s="39"/>
      <c r="C441" s="212" t="s">
        <v>821</v>
      </c>
      <c r="D441" s="212" t="s">
        <v>133</v>
      </c>
      <c r="E441" s="213" t="s">
        <v>822</v>
      </c>
      <c r="F441" s="214" t="s">
        <v>823</v>
      </c>
      <c r="G441" s="215" t="s">
        <v>163</v>
      </c>
      <c r="H441" s="216">
        <v>5</v>
      </c>
      <c r="I441" s="217"/>
      <c r="J441" s="218">
        <f>ROUND(I441*H441,2)</f>
        <v>0</v>
      </c>
      <c r="K441" s="219"/>
      <c r="L441" s="44"/>
      <c r="M441" s="220" t="s">
        <v>1</v>
      </c>
      <c r="N441" s="221" t="s">
        <v>38</v>
      </c>
      <c r="O441" s="91"/>
      <c r="P441" s="222">
        <f>O441*H441</f>
        <v>0</v>
      </c>
      <c r="Q441" s="222">
        <v>0</v>
      </c>
      <c r="R441" s="222">
        <f>Q441*H441</f>
        <v>0</v>
      </c>
      <c r="S441" s="222">
        <v>0</v>
      </c>
      <c r="T441" s="223">
        <f>S441*H441</f>
        <v>0</v>
      </c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R441" s="224" t="s">
        <v>228</v>
      </c>
      <c r="AT441" s="224" t="s">
        <v>133</v>
      </c>
      <c r="AU441" s="224" t="s">
        <v>80</v>
      </c>
      <c r="AY441" s="17" t="s">
        <v>130</v>
      </c>
      <c r="BE441" s="225">
        <f>IF(N441="základní",J441,0)</f>
        <v>0</v>
      </c>
      <c r="BF441" s="225">
        <f>IF(N441="snížená",J441,0)</f>
        <v>0</v>
      </c>
      <c r="BG441" s="225">
        <f>IF(N441="zákl. přenesená",J441,0)</f>
        <v>0</v>
      </c>
      <c r="BH441" s="225">
        <f>IF(N441="sníž. přenesená",J441,0)</f>
        <v>0</v>
      </c>
      <c r="BI441" s="225">
        <f>IF(N441="nulová",J441,0)</f>
        <v>0</v>
      </c>
      <c r="BJ441" s="17" t="s">
        <v>78</v>
      </c>
      <c r="BK441" s="225">
        <f>ROUND(I441*H441,2)</f>
        <v>0</v>
      </c>
      <c r="BL441" s="17" t="s">
        <v>228</v>
      </c>
      <c r="BM441" s="224" t="s">
        <v>824</v>
      </c>
    </row>
    <row r="442" s="2" customFormat="1" ht="24.15" customHeight="1">
      <c r="A442" s="38"/>
      <c r="B442" s="39"/>
      <c r="C442" s="212" t="s">
        <v>825</v>
      </c>
      <c r="D442" s="212" t="s">
        <v>133</v>
      </c>
      <c r="E442" s="213" t="s">
        <v>826</v>
      </c>
      <c r="F442" s="214" t="s">
        <v>827</v>
      </c>
      <c r="G442" s="215" t="s">
        <v>309</v>
      </c>
      <c r="H442" s="270"/>
      <c r="I442" s="217"/>
      <c r="J442" s="218">
        <f>ROUND(I442*H442,2)</f>
        <v>0</v>
      </c>
      <c r="K442" s="219"/>
      <c r="L442" s="44"/>
      <c r="M442" s="220" t="s">
        <v>1</v>
      </c>
      <c r="N442" s="221" t="s">
        <v>38</v>
      </c>
      <c r="O442" s="91"/>
      <c r="P442" s="222">
        <f>O442*H442</f>
        <v>0</v>
      </c>
      <c r="Q442" s="222">
        <v>0</v>
      </c>
      <c r="R442" s="222">
        <f>Q442*H442</f>
        <v>0</v>
      </c>
      <c r="S442" s="222">
        <v>0</v>
      </c>
      <c r="T442" s="223">
        <f>S442*H442</f>
        <v>0</v>
      </c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R442" s="224" t="s">
        <v>228</v>
      </c>
      <c r="AT442" s="224" t="s">
        <v>133</v>
      </c>
      <c r="AU442" s="224" t="s">
        <v>80</v>
      </c>
      <c r="AY442" s="17" t="s">
        <v>130</v>
      </c>
      <c r="BE442" s="225">
        <f>IF(N442="základní",J442,0)</f>
        <v>0</v>
      </c>
      <c r="BF442" s="225">
        <f>IF(N442="snížená",J442,0)</f>
        <v>0</v>
      </c>
      <c r="BG442" s="225">
        <f>IF(N442="zákl. přenesená",J442,0)</f>
        <v>0</v>
      </c>
      <c r="BH442" s="225">
        <f>IF(N442="sníž. přenesená",J442,0)</f>
        <v>0</v>
      </c>
      <c r="BI442" s="225">
        <f>IF(N442="nulová",J442,0)</f>
        <v>0</v>
      </c>
      <c r="BJ442" s="17" t="s">
        <v>78</v>
      </c>
      <c r="BK442" s="225">
        <f>ROUND(I442*H442,2)</f>
        <v>0</v>
      </c>
      <c r="BL442" s="17" t="s">
        <v>228</v>
      </c>
      <c r="BM442" s="224" t="s">
        <v>828</v>
      </c>
    </row>
    <row r="443" s="12" customFormat="1" ht="22.8" customHeight="1">
      <c r="A443" s="12"/>
      <c r="B443" s="196"/>
      <c r="C443" s="197"/>
      <c r="D443" s="198" t="s">
        <v>72</v>
      </c>
      <c r="E443" s="210" t="s">
        <v>829</v>
      </c>
      <c r="F443" s="210" t="s">
        <v>830</v>
      </c>
      <c r="G443" s="197"/>
      <c r="H443" s="197"/>
      <c r="I443" s="200"/>
      <c r="J443" s="211">
        <f>BK443</f>
        <v>0</v>
      </c>
      <c r="K443" s="197"/>
      <c r="L443" s="202"/>
      <c r="M443" s="203"/>
      <c r="N443" s="204"/>
      <c r="O443" s="204"/>
      <c r="P443" s="205">
        <f>SUM(P444:P449)</f>
        <v>0</v>
      </c>
      <c r="Q443" s="204"/>
      <c r="R443" s="205">
        <f>SUM(R444:R449)</f>
        <v>0.0018450000000000003</v>
      </c>
      <c r="S443" s="204"/>
      <c r="T443" s="206">
        <f>SUM(T444:T449)</f>
        <v>0</v>
      </c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R443" s="207" t="s">
        <v>80</v>
      </c>
      <c r="AT443" s="208" t="s">
        <v>72</v>
      </c>
      <c r="AU443" s="208" t="s">
        <v>78</v>
      </c>
      <c r="AY443" s="207" t="s">
        <v>130</v>
      </c>
      <c r="BK443" s="209">
        <f>SUM(BK444:BK449)</f>
        <v>0</v>
      </c>
    </row>
    <row r="444" s="2" customFormat="1" ht="24.15" customHeight="1">
      <c r="A444" s="38"/>
      <c r="B444" s="39"/>
      <c r="C444" s="212" t="s">
        <v>831</v>
      </c>
      <c r="D444" s="212" t="s">
        <v>133</v>
      </c>
      <c r="E444" s="213" t="s">
        <v>832</v>
      </c>
      <c r="F444" s="214" t="s">
        <v>833</v>
      </c>
      <c r="G444" s="215" t="s">
        <v>144</v>
      </c>
      <c r="H444" s="216">
        <v>4.5</v>
      </c>
      <c r="I444" s="217"/>
      <c r="J444" s="218">
        <f>ROUND(I444*H444,2)</f>
        <v>0</v>
      </c>
      <c r="K444" s="219"/>
      <c r="L444" s="44"/>
      <c r="M444" s="220" t="s">
        <v>1</v>
      </c>
      <c r="N444" s="221" t="s">
        <v>38</v>
      </c>
      <c r="O444" s="91"/>
      <c r="P444" s="222">
        <f>O444*H444</f>
        <v>0</v>
      </c>
      <c r="Q444" s="222">
        <v>0.00017000000000000001</v>
      </c>
      <c r="R444" s="222">
        <f>Q444*H444</f>
        <v>0.00076500000000000005</v>
      </c>
      <c r="S444" s="222">
        <v>0</v>
      </c>
      <c r="T444" s="223">
        <f>S444*H444</f>
        <v>0</v>
      </c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R444" s="224" t="s">
        <v>228</v>
      </c>
      <c r="AT444" s="224" t="s">
        <v>133</v>
      </c>
      <c r="AU444" s="224" t="s">
        <v>80</v>
      </c>
      <c r="AY444" s="17" t="s">
        <v>130</v>
      </c>
      <c r="BE444" s="225">
        <f>IF(N444="základní",J444,0)</f>
        <v>0</v>
      </c>
      <c r="BF444" s="225">
        <f>IF(N444="snížená",J444,0)</f>
        <v>0</v>
      </c>
      <c r="BG444" s="225">
        <f>IF(N444="zákl. přenesená",J444,0)</f>
        <v>0</v>
      </c>
      <c r="BH444" s="225">
        <f>IF(N444="sníž. přenesená",J444,0)</f>
        <v>0</v>
      </c>
      <c r="BI444" s="225">
        <f>IF(N444="nulová",J444,0)</f>
        <v>0</v>
      </c>
      <c r="BJ444" s="17" t="s">
        <v>78</v>
      </c>
      <c r="BK444" s="225">
        <f>ROUND(I444*H444,2)</f>
        <v>0</v>
      </c>
      <c r="BL444" s="17" t="s">
        <v>228</v>
      </c>
      <c r="BM444" s="224" t="s">
        <v>834</v>
      </c>
    </row>
    <row r="445" s="13" customFormat="1">
      <c r="A445" s="13"/>
      <c r="B445" s="226"/>
      <c r="C445" s="227"/>
      <c r="D445" s="228" t="s">
        <v>146</v>
      </c>
      <c r="E445" s="229" t="s">
        <v>1</v>
      </c>
      <c r="F445" s="230" t="s">
        <v>835</v>
      </c>
      <c r="G445" s="227"/>
      <c r="H445" s="229" t="s">
        <v>1</v>
      </c>
      <c r="I445" s="231"/>
      <c r="J445" s="227"/>
      <c r="K445" s="227"/>
      <c r="L445" s="232"/>
      <c r="M445" s="233"/>
      <c r="N445" s="234"/>
      <c r="O445" s="234"/>
      <c r="P445" s="234"/>
      <c r="Q445" s="234"/>
      <c r="R445" s="234"/>
      <c r="S445" s="234"/>
      <c r="T445" s="235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36" t="s">
        <v>146</v>
      </c>
      <c r="AU445" s="236" t="s">
        <v>80</v>
      </c>
      <c r="AV445" s="13" t="s">
        <v>78</v>
      </c>
      <c r="AW445" s="13" t="s">
        <v>30</v>
      </c>
      <c r="AX445" s="13" t="s">
        <v>73</v>
      </c>
      <c r="AY445" s="236" t="s">
        <v>130</v>
      </c>
    </row>
    <row r="446" s="14" customFormat="1">
      <c r="A446" s="14"/>
      <c r="B446" s="237"/>
      <c r="C446" s="238"/>
      <c r="D446" s="228" t="s">
        <v>146</v>
      </c>
      <c r="E446" s="239" t="s">
        <v>1</v>
      </c>
      <c r="F446" s="240" t="s">
        <v>836</v>
      </c>
      <c r="G446" s="238"/>
      <c r="H446" s="241">
        <v>4.5</v>
      </c>
      <c r="I446" s="242"/>
      <c r="J446" s="238"/>
      <c r="K446" s="238"/>
      <c r="L446" s="243"/>
      <c r="M446" s="244"/>
      <c r="N446" s="245"/>
      <c r="O446" s="245"/>
      <c r="P446" s="245"/>
      <c r="Q446" s="245"/>
      <c r="R446" s="245"/>
      <c r="S446" s="245"/>
      <c r="T446" s="246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47" t="s">
        <v>146</v>
      </c>
      <c r="AU446" s="247" t="s">
        <v>80</v>
      </c>
      <c r="AV446" s="14" t="s">
        <v>80</v>
      </c>
      <c r="AW446" s="14" t="s">
        <v>30</v>
      </c>
      <c r="AX446" s="14" t="s">
        <v>73</v>
      </c>
      <c r="AY446" s="247" t="s">
        <v>130</v>
      </c>
    </row>
    <row r="447" s="15" customFormat="1">
      <c r="A447" s="15"/>
      <c r="B447" s="248"/>
      <c r="C447" s="249"/>
      <c r="D447" s="228" t="s">
        <v>146</v>
      </c>
      <c r="E447" s="250" t="s">
        <v>1</v>
      </c>
      <c r="F447" s="251" t="s">
        <v>149</v>
      </c>
      <c r="G447" s="249"/>
      <c r="H447" s="252">
        <v>4.5</v>
      </c>
      <c r="I447" s="253"/>
      <c r="J447" s="249"/>
      <c r="K447" s="249"/>
      <c r="L447" s="254"/>
      <c r="M447" s="255"/>
      <c r="N447" s="256"/>
      <c r="O447" s="256"/>
      <c r="P447" s="256"/>
      <c r="Q447" s="256"/>
      <c r="R447" s="256"/>
      <c r="S447" s="256"/>
      <c r="T447" s="257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T447" s="258" t="s">
        <v>146</v>
      </c>
      <c r="AU447" s="258" t="s">
        <v>80</v>
      </c>
      <c r="AV447" s="15" t="s">
        <v>137</v>
      </c>
      <c r="AW447" s="15" t="s">
        <v>30</v>
      </c>
      <c r="AX447" s="15" t="s">
        <v>78</v>
      </c>
      <c r="AY447" s="258" t="s">
        <v>130</v>
      </c>
    </row>
    <row r="448" s="2" customFormat="1" ht="24.15" customHeight="1">
      <c r="A448" s="38"/>
      <c r="B448" s="39"/>
      <c r="C448" s="212" t="s">
        <v>837</v>
      </c>
      <c r="D448" s="212" t="s">
        <v>133</v>
      </c>
      <c r="E448" s="213" t="s">
        <v>838</v>
      </c>
      <c r="F448" s="214" t="s">
        <v>839</v>
      </c>
      <c r="G448" s="215" t="s">
        <v>144</v>
      </c>
      <c r="H448" s="216">
        <v>4.5</v>
      </c>
      <c r="I448" s="217"/>
      <c r="J448" s="218">
        <f>ROUND(I448*H448,2)</f>
        <v>0</v>
      </c>
      <c r="K448" s="219"/>
      <c r="L448" s="44"/>
      <c r="M448" s="220" t="s">
        <v>1</v>
      </c>
      <c r="N448" s="221" t="s">
        <v>38</v>
      </c>
      <c r="O448" s="91"/>
      <c r="P448" s="222">
        <f>O448*H448</f>
        <v>0</v>
      </c>
      <c r="Q448" s="222">
        <v>0.00012</v>
      </c>
      <c r="R448" s="222">
        <f>Q448*H448</f>
        <v>0.00054000000000000001</v>
      </c>
      <c r="S448" s="222">
        <v>0</v>
      </c>
      <c r="T448" s="223">
        <f>S448*H448</f>
        <v>0</v>
      </c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R448" s="224" t="s">
        <v>228</v>
      </c>
      <c r="AT448" s="224" t="s">
        <v>133</v>
      </c>
      <c r="AU448" s="224" t="s">
        <v>80</v>
      </c>
      <c r="AY448" s="17" t="s">
        <v>130</v>
      </c>
      <c r="BE448" s="225">
        <f>IF(N448="základní",J448,0)</f>
        <v>0</v>
      </c>
      <c r="BF448" s="225">
        <f>IF(N448="snížená",J448,0)</f>
        <v>0</v>
      </c>
      <c r="BG448" s="225">
        <f>IF(N448="zákl. přenesená",J448,0)</f>
        <v>0</v>
      </c>
      <c r="BH448" s="225">
        <f>IF(N448="sníž. přenesená",J448,0)</f>
        <v>0</v>
      </c>
      <c r="BI448" s="225">
        <f>IF(N448="nulová",J448,0)</f>
        <v>0</v>
      </c>
      <c r="BJ448" s="17" t="s">
        <v>78</v>
      </c>
      <c r="BK448" s="225">
        <f>ROUND(I448*H448,2)</f>
        <v>0</v>
      </c>
      <c r="BL448" s="17" t="s">
        <v>228</v>
      </c>
      <c r="BM448" s="224" t="s">
        <v>840</v>
      </c>
    </row>
    <row r="449" s="2" customFormat="1" ht="24.15" customHeight="1">
      <c r="A449" s="38"/>
      <c r="B449" s="39"/>
      <c r="C449" s="212" t="s">
        <v>841</v>
      </c>
      <c r="D449" s="212" t="s">
        <v>133</v>
      </c>
      <c r="E449" s="213" t="s">
        <v>842</v>
      </c>
      <c r="F449" s="214" t="s">
        <v>843</v>
      </c>
      <c r="G449" s="215" t="s">
        <v>144</v>
      </c>
      <c r="H449" s="216">
        <v>4.5</v>
      </c>
      <c r="I449" s="217"/>
      <c r="J449" s="218">
        <f>ROUND(I449*H449,2)</f>
        <v>0</v>
      </c>
      <c r="K449" s="219"/>
      <c r="L449" s="44"/>
      <c r="M449" s="220" t="s">
        <v>1</v>
      </c>
      <c r="N449" s="221" t="s">
        <v>38</v>
      </c>
      <c r="O449" s="91"/>
      <c r="P449" s="222">
        <f>O449*H449</f>
        <v>0</v>
      </c>
      <c r="Q449" s="222">
        <v>0.00012</v>
      </c>
      <c r="R449" s="222">
        <f>Q449*H449</f>
        <v>0.00054000000000000001</v>
      </c>
      <c r="S449" s="222">
        <v>0</v>
      </c>
      <c r="T449" s="223">
        <f>S449*H449</f>
        <v>0</v>
      </c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R449" s="224" t="s">
        <v>228</v>
      </c>
      <c r="AT449" s="224" t="s">
        <v>133</v>
      </c>
      <c r="AU449" s="224" t="s">
        <v>80</v>
      </c>
      <c r="AY449" s="17" t="s">
        <v>130</v>
      </c>
      <c r="BE449" s="225">
        <f>IF(N449="základní",J449,0)</f>
        <v>0</v>
      </c>
      <c r="BF449" s="225">
        <f>IF(N449="snížená",J449,0)</f>
        <v>0</v>
      </c>
      <c r="BG449" s="225">
        <f>IF(N449="zákl. přenesená",J449,0)</f>
        <v>0</v>
      </c>
      <c r="BH449" s="225">
        <f>IF(N449="sníž. přenesená",J449,0)</f>
        <v>0</v>
      </c>
      <c r="BI449" s="225">
        <f>IF(N449="nulová",J449,0)</f>
        <v>0</v>
      </c>
      <c r="BJ449" s="17" t="s">
        <v>78</v>
      </c>
      <c r="BK449" s="225">
        <f>ROUND(I449*H449,2)</f>
        <v>0</v>
      </c>
      <c r="BL449" s="17" t="s">
        <v>228</v>
      </c>
      <c r="BM449" s="224" t="s">
        <v>844</v>
      </c>
    </row>
    <row r="450" s="12" customFormat="1" ht="22.8" customHeight="1">
      <c r="A450" s="12"/>
      <c r="B450" s="196"/>
      <c r="C450" s="197"/>
      <c r="D450" s="198" t="s">
        <v>72</v>
      </c>
      <c r="E450" s="210" t="s">
        <v>845</v>
      </c>
      <c r="F450" s="210" t="s">
        <v>846</v>
      </c>
      <c r="G450" s="197"/>
      <c r="H450" s="197"/>
      <c r="I450" s="200"/>
      <c r="J450" s="211">
        <f>BK450</f>
        <v>0</v>
      </c>
      <c r="K450" s="197"/>
      <c r="L450" s="202"/>
      <c r="M450" s="203"/>
      <c r="N450" s="204"/>
      <c r="O450" s="204"/>
      <c r="P450" s="205">
        <f>SUM(P451:P456)</f>
        <v>0</v>
      </c>
      <c r="Q450" s="204"/>
      <c r="R450" s="205">
        <f>SUM(R451:R456)</f>
        <v>0.054344400000000001</v>
      </c>
      <c r="S450" s="204"/>
      <c r="T450" s="206">
        <f>SUM(T451:T456)</f>
        <v>0</v>
      </c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R450" s="207" t="s">
        <v>80</v>
      </c>
      <c r="AT450" s="208" t="s">
        <v>72</v>
      </c>
      <c r="AU450" s="208" t="s">
        <v>78</v>
      </c>
      <c r="AY450" s="207" t="s">
        <v>130</v>
      </c>
      <c r="BK450" s="209">
        <f>SUM(BK451:BK456)</f>
        <v>0</v>
      </c>
    </row>
    <row r="451" s="2" customFormat="1" ht="24.15" customHeight="1">
      <c r="A451" s="38"/>
      <c r="B451" s="39"/>
      <c r="C451" s="212" t="s">
        <v>847</v>
      </c>
      <c r="D451" s="212" t="s">
        <v>133</v>
      </c>
      <c r="E451" s="213" t="s">
        <v>848</v>
      </c>
      <c r="F451" s="214" t="s">
        <v>849</v>
      </c>
      <c r="G451" s="215" t="s">
        <v>144</v>
      </c>
      <c r="H451" s="216">
        <v>118.14</v>
      </c>
      <c r="I451" s="217"/>
      <c r="J451" s="218">
        <f>ROUND(I451*H451,2)</f>
        <v>0</v>
      </c>
      <c r="K451" s="219"/>
      <c r="L451" s="44"/>
      <c r="M451" s="220" t="s">
        <v>1</v>
      </c>
      <c r="N451" s="221" t="s">
        <v>38</v>
      </c>
      <c r="O451" s="91"/>
      <c r="P451" s="222">
        <f>O451*H451</f>
        <v>0</v>
      </c>
      <c r="Q451" s="222">
        <v>0.00020000000000000001</v>
      </c>
      <c r="R451" s="222">
        <f>Q451*H451</f>
        <v>0.023628</v>
      </c>
      <c r="S451" s="222">
        <v>0</v>
      </c>
      <c r="T451" s="223">
        <f>S451*H451</f>
        <v>0</v>
      </c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R451" s="224" t="s">
        <v>228</v>
      </c>
      <c r="AT451" s="224" t="s">
        <v>133</v>
      </c>
      <c r="AU451" s="224" t="s">
        <v>80</v>
      </c>
      <c r="AY451" s="17" t="s">
        <v>130</v>
      </c>
      <c r="BE451" s="225">
        <f>IF(N451="základní",J451,0)</f>
        <v>0</v>
      </c>
      <c r="BF451" s="225">
        <f>IF(N451="snížená",J451,0)</f>
        <v>0</v>
      </c>
      <c r="BG451" s="225">
        <f>IF(N451="zákl. přenesená",J451,0)</f>
        <v>0</v>
      </c>
      <c r="BH451" s="225">
        <f>IF(N451="sníž. přenesená",J451,0)</f>
        <v>0</v>
      </c>
      <c r="BI451" s="225">
        <f>IF(N451="nulová",J451,0)</f>
        <v>0</v>
      </c>
      <c r="BJ451" s="17" t="s">
        <v>78</v>
      </c>
      <c r="BK451" s="225">
        <f>ROUND(I451*H451,2)</f>
        <v>0</v>
      </c>
      <c r="BL451" s="17" t="s">
        <v>228</v>
      </c>
      <c r="BM451" s="224" t="s">
        <v>850</v>
      </c>
    </row>
    <row r="452" s="14" customFormat="1">
      <c r="A452" s="14"/>
      <c r="B452" s="237"/>
      <c r="C452" s="238"/>
      <c r="D452" s="228" t="s">
        <v>146</v>
      </c>
      <c r="E452" s="239" t="s">
        <v>1</v>
      </c>
      <c r="F452" s="240" t="s">
        <v>851</v>
      </c>
      <c r="G452" s="238"/>
      <c r="H452" s="241">
        <v>69.388999999999996</v>
      </c>
      <c r="I452" s="242"/>
      <c r="J452" s="238"/>
      <c r="K452" s="238"/>
      <c r="L452" s="243"/>
      <c r="M452" s="244"/>
      <c r="N452" s="245"/>
      <c r="O452" s="245"/>
      <c r="P452" s="245"/>
      <c r="Q452" s="245"/>
      <c r="R452" s="245"/>
      <c r="S452" s="245"/>
      <c r="T452" s="246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47" t="s">
        <v>146</v>
      </c>
      <c r="AU452" s="247" t="s">
        <v>80</v>
      </c>
      <c r="AV452" s="14" t="s">
        <v>80</v>
      </c>
      <c r="AW452" s="14" t="s">
        <v>30</v>
      </c>
      <c r="AX452" s="14" t="s">
        <v>73</v>
      </c>
      <c r="AY452" s="247" t="s">
        <v>130</v>
      </c>
    </row>
    <row r="453" s="14" customFormat="1">
      <c r="A453" s="14"/>
      <c r="B453" s="237"/>
      <c r="C453" s="238"/>
      <c r="D453" s="228" t="s">
        <v>146</v>
      </c>
      <c r="E453" s="239" t="s">
        <v>1</v>
      </c>
      <c r="F453" s="240" t="s">
        <v>852</v>
      </c>
      <c r="G453" s="238"/>
      <c r="H453" s="241">
        <v>37.170999999999999</v>
      </c>
      <c r="I453" s="242"/>
      <c r="J453" s="238"/>
      <c r="K453" s="238"/>
      <c r="L453" s="243"/>
      <c r="M453" s="244"/>
      <c r="N453" s="245"/>
      <c r="O453" s="245"/>
      <c r="P453" s="245"/>
      <c r="Q453" s="245"/>
      <c r="R453" s="245"/>
      <c r="S453" s="245"/>
      <c r="T453" s="246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47" t="s">
        <v>146</v>
      </c>
      <c r="AU453" s="247" t="s">
        <v>80</v>
      </c>
      <c r="AV453" s="14" t="s">
        <v>80</v>
      </c>
      <c r="AW453" s="14" t="s">
        <v>30</v>
      </c>
      <c r="AX453" s="14" t="s">
        <v>73</v>
      </c>
      <c r="AY453" s="247" t="s">
        <v>130</v>
      </c>
    </row>
    <row r="454" s="14" customFormat="1">
      <c r="A454" s="14"/>
      <c r="B454" s="237"/>
      <c r="C454" s="238"/>
      <c r="D454" s="228" t="s">
        <v>146</v>
      </c>
      <c r="E454" s="239" t="s">
        <v>1</v>
      </c>
      <c r="F454" s="240" t="s">
        <v>853</v>
      </c>
      <c r="G454" s="238"/>
      <c r="H454" s="241">
        <v>11.58</v>
      </c>
      <c r="I454" s="242"/>
      <c r="J454" s="238"/>
      <c r="K454" s="238"/>
      <c r="L454" s="243"/>
      <c r="M454" s="244"/>
      <c r="N454" s="245"/>
      <c r="O454" s="245"/>
      <c r="P454" s="245"/>
      <c r="Q454" s="245"/>
      <c r="R454" s="245"/>
      <c r="S454" s="245"/>
      <c r="T454" s="246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47" t="s">
        <v>146</v>
      </c>
      <c r="AU454" s="247" t="s">
        <v>80</v>
      </c>
      <c r="AV454" s="14" t="s">
        <v>80</v>
      </c>
      <c r="AW454" s="14" t="s">
        <v>30</v>
      </c>
      <c r="AX454" s="14" t="s">
        <v>73</v>
      </c>
      <c r="AY454" s="247" t="s">
        <v>130</v>
      </c>
    </row>
    <row r="455" s="15" customFormat="1">
      <c r="A455" s="15"/>
      <c r="B455" s="248"/>
      <c r="C455" s="249"/>
      <c r="D455" s="228" t="s">
        <v>146</v>
      </c>
      <c r="E455" s="250" t="s">
        <v>1</v>
      </c>
      <c r="F455" s="251" t="s">
        <v>149</v>
      </c>
      <c r="G455" s="249"/>
      <c r="H455" s="252">
        <v>118.14</v>
      </c>
      <c r="I455" s="253"/>
      <c r="J455" s="249"/>
      <c r="K455" s="249"/>
      <c r="L455" s="254"/>
      <c r="M455" s="255"/>
      <c r="N455" s="256"/>
      <c r="O455" s="256"/>
      <c r="P455" s="256"/>
      <c r="Q455" s="256"/>
      <c r="R455" s="256"/>
      <c r="S455" s="256"/>
      <c r="T455" s="257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T455" s="258" t="s">
        <v>146</v>
      </c>
      <c r="AU455" s="258" t="s">
        <v>80</v>
      </c>
      <c r="AV455" s="15" t="s">
        <v>137</v>
      </c>
      <c r="AW455" s="15" t="s">
        <v>30</v>
      </c>
      <c r="AX455" s="15" t="s">
        <v>78</v>
      </c>
      <c r="AY455" s="258" t="s">
        <v>130</v>
      </c>
    </row>
    <row r="456" s="2" customFormat="1" ht="33" customHeight="1">
      <c r="A456" s="38"/>
      <c r="B456" s="39"/>
      <c r="C456" s="212" t="s">
        <v>854</v>
      </c>
      <c r="D456" s="212" t="s">
        <v>133</v>
      </c>
      <c r="E456" s="213" t="s">
        <v>855</v>
      </c>
      <c r="F456" s="214" t="s">
        <v>856</v>
      </c>
      <c r="G456" s="215" t="s">
        <v>144</v>
      </c>
      <c r="H456" s="216">
        <v>118.14</v>
      </c>
      <c r="I456" s="217"/>
      <c r="J456" s="218">
        <f>ROUND(I456*H456,2)</f>
        <v>0</v>
      </c>
      <c r="K456" s="219"/>
      <c r="L456" s="44"/>
      <c r="M456" s="220" t="s">
        <v>1</v>
      </c>
      <c r="N456" s="221" t="s">
        <v>38</v>
      </c>
      <c r="O456" s="91"/>
      <c r="P456" s="222">
        <f>O456*H456</f>
        <v>0</v>
      </c>
      <c r="Q456" s="222">
        <v>0.00025999999999999998</v>
      </c>
      <c r="R456" s="222">
        <f>Q456*H456</f>
        <v>0.030716399999999998</v>
      </c>
      <c r="S456" s="222">
        <v>0</v>
      </c>
      <c r="T456" s="223">
        <f>S456*H456</f>
        <v>0</v>
      </c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R456" s="224" t="s">
        <v>228</v>
      </c>
      <c r="AT456" s="224" t="s">
        <v>133</v>
      </c>
      <c r="AU456" s="224" t="s">
        <v>80</v>
      </c>
      <c r="AY456" s="17" t="s">
        <v>130</v>
      </c>
      <c r="BE456" s="225">
        <f>IF(N456="základní",J456,0)</f>
        <v>0</v>
      </c>
      <c r="BF456" s="225">
        <f>IF(N456="snížená",J456,0)</f>
        <v>0</v>
      </c>
      <c r="BG456" s="225">
        <f>IF(N456="zákl. přenesená",J456,0)</f>
        <v>0</v>
      </c>
      <c r="BH456" s="225">
        <f>IF(N456="sníž. přenesená",J456,0)</f>
        <v>0</v>
      </c>
      <c r="BI456" s="225">
        <f>IF(N456="nulová",J456,0)</f>
        <v>0</v>
      </c>
      <c r="BJ456" s="17" t="s">
        <v>78</v>
      </c>
      <c r="BK456" s="225">
        <f>ROUND(I456*H456,2)</f>
        <v>0</v>
      </c>
      <c r="BL456" s="17" t="s">
        <v>228</v>
      </c>
      <c r="BM456" s="224" t="s">
        <v>857</v>
      </c>
    </row>
    <row r="457" s="12" customFormat="1" ht="25.92" customHeight="1">
      <c r="A457" s="12"/>
      <c r="B457" s="196"/>
      <c r="C457" s="197"/>
      <c r="D457" s="198" t="s">
        <v>72</v>
      </c>
      <c r="E457" s="199" t="s">
        <v>858</v>
      </c>
      <c r="F457" s="199" t="s">
        <v>859</v>
      </c>
      <c r="G457" s="197"/>
      <c r="H457" s="197"/>
      <c r="I457" s="200"/>
      <c r="J457" s="201">
        <f>BK457</f>
        <v>0</v>
      </c>
      <c r="K457" s="197"/>
      <c r="L457" s="202"/>
      <c r="M457" s="203"/>
      <c r="N457" s="204"/>
      <c r="O457" s="204"/>
      <c r="P457" s="205">
        <f>SUM(P458:P462)</f>
        <v>0</v>
      </c>
      <c r="Q457" s="204"/>
      <c r="R457" s="205">
        <f>SUM(R458:R462)</f>
        <v>0</v>
      </c>
      <c r="S457" s="204"/>
      <c r="T457" s="206">
        <f>SUM(T458:T462)</f>
        <v>0</v>
      </c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R457" s="207" t="s">
        <v>137</v>
      </c>
      <c r="AT457" s="208" t="s">
        <v>72</v>
      </c>
      <c r="AU457" s="208" t="s">
        <v>73</v>
      </c>
      <c r="AY457" s="207" t="s">
        <v>130</v>
      </c>
      <c r="BK457" s="209">
        <f>SUM(BK458:BK462)</f>
        <v>0</v>
      </c>
    </row>
    <row r="458" s="2" customFormat="1" ht="16.5" customHeight="1">
      <c r="A458" s="38"/>
      <c r="B458" s="39"/>
      <c r="C458" s="212" t="s">
        <v>860</v>
      </c>
      <c r="D458" s="212" t="s">
        <v>133</v>
      </c>
      <c r="E458" s="213" t="s">
        <v>861</v>
      </c>
      <c r="F458" s="214" t="s">
        <v>862</v>
      </c>
      <c r="G458" s="215" t="s">
        <v>863</v>
      </c>
      <c r="H458" s="216">
        <v>16</v>
      </c>
      <c r="I458" s="217"/>
      <c r="J458" s="218">
        <f>ROUND(I458*H458,2)</f>
        <v>0</v>
      </c>
      <c r="K458" s="219"/>
      <c r="L458" s="44"/>
      <c r="M458" s="220" t="s">
        <v>1</v>
      </c>
      <c r="N458" s="221" t="s">
        <v>38</v>
      </c>
      <c r="O458" s="91"/>
      <c r="P458" s="222">
        <f>O458*H458</f>
        <v>0</v>
      </c>
      <c r="Q458" s="222">
        <v>0</v>
      </c>
      <c r="R458" s="222">
        <f>Q458*H458</f>
        <v>0</v>
      </c>
      <c r="S458" s="222">
        <v>0</v>
      </c>
      <c r="T458" s="223">
        <f>S458*H458</f>
        <v>0</v>
      </c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R458" s="224" t="s">
        <v>864</v>
      </c>
      <c r="AT458" s="224" t="s">
        <v>133</v>
      </c>
      <c r="AU458" s="224" t="s">
        <v>78</v>
      </c>
      <c r="AY458" s="17" t="s">
        <v>130</v>
      </c>
      <c r="BE458" s="225">
        <f>IF(N458="základní",J458,0)</f>
        <v>0</v>
      </c>
      <c r="BF458" s="225">
        <f>IF(N458="snížená",J458,0)</f>
        <v>0</v>
      </c>
      <c r="BG458" s="225">
        <f>IF(N458="zákl. přenesená",J458,0)</f>
        <v>0</v>
      </c>
      <c r="BH458" s="225">
        <f>IF(N458="sníž. přenesená",J458,0)</f>
        <v>0</v>
      </c>
      <c r="BI458" s="225">
        <f>IF(N458="nulová",J458,0)</f>
        <v>0</v>
      </c>
      <c r="BJ458" s="17" t="s">
        <v>78</v>
      </c>
      <c r="BK458" s="225">
        <f>ROUND(I458*H458,2)</f>
        <v>0</v>
      </c>
      <c r="BL458" s="17" t="s">
        <v>864</v>
      </c>
      <c r="BM458" s="224" t="s">
        <v>865</v>
      </c>
    </row>
    <row r="459" s="13" customFormat="1">
      <c r="A459" s="13"/>
      <c r="B459" s="226"/>
      <c r="C459" s="227"/>
      <c r="D459" s="228" t="s">
        <v>146</v>
      </c>
      <c r="E459" s="229" t="s">
        <v>1</v>
      </c>
      <c r="F459" s="230" t="s">
        <v>866</v>
      </c>
      <c r="G459" s="227"/>
      <c r="H459" s="229" t="s">
        <v>1</v>
      </c>
      <c r="I459" s="231"/>
      <c r="J459" s="227"/>
      <c r="K459" s="227"/>
      <c r="L459" s="232"/>
      <c r="M459" s="233"/>
      <c r="N459" s="234"/>
      <c r="O459" s="234"/>
      <c r="P459" s="234"/>
      <c r="Q459" s="234"/>
      <c r="R459" s="234"/>
      <c r="S459" s="234"/>
      <c r="T459" s="235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36" t="s">
        <v>146</v>
      </c>
      <c r="AU459" s="236" t="s">
        <v>78</v>
      </c>
      <c r="AV459" s="13" t="s">
        <v>78</v>
      </c>
      <c r="AW459" s="13" t="s">
        <v>30</v>
      </c>
      <c r="AX459" s="13" t="s">
        <v>73</v>
      </c>
      <c r="AY459" s="236" t="s">
        <v>130</v>
      </c>
    </row>
    <row r="460" s="14" customFormat="1">
      <c r="A460" s="14"/>
      <c r="B460" s="237"/>
      <c r="C460" s="238"/>
      <c r="D460" s="228" t="s">
        <v>146</v>
      </c>
      <c r="E460" s="239" t="s">
        <v>1</v>
      </c>
      <c r="F460" s="240" t="s">
        <v>867</v>
      </c>
      <c r="G460" s="238"/>
      <c r="H460" s="241">
        <v>16</v>
      </c>
      <c r="I460" s="242"/>
      <c r="J460" s="238"/>
      <c r="K460" s="238"/>
      <c r="L460" s="243"/>
      <c r="M460" s="244"/>
      <c r="N460" s="245"/>
      <c r="O460" s="245"/>
      <c r="P460" s="245"/>
      <c r="Q460" s="245"/>
      <c r="R460" s="245"/>
      <c r="S460" s="245"/>
      <c r="T460" s="246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T460" s="247" t="s">
        <v>146</v>
      </c>
      <c r="AU460" s="247" t="s">
        <v>78</v>
      </c>
      <c r="AV460" s="14" t="s">
        <v>80</v>
      </c>
      <c r="AW460" s="14" t="s">
        <v>30</v>
      </c>
      <c r="AX460" s="14" t="s">
        <v>73</v>
      </c>
      <c r="AY460" s="247" t="s">
        <v>130</v>
      </c>
    </row>
    <row r="461" s="15" customFormat="1">
      <c r="A461" s="15"/>
      <c r="B461" s="248"/>
      <c r="C461" s="249"/>
      <c r="D461" s="228" t="s">
        <v>146</v>
      </c>
      <c r="E461" s="250" t="s">
        <v>1</v>
      </c>
      <c r="F461" s="251" t="s">
        <v>149</v>
      </c>
      <c r="G461" s="249"/>
      <c r="H461" s="252">
        <v>16</v>
      </c>
      <c r="I461" s="253"/>
      <c r="J461" s="249"/>
      <c r="K461" s="249"/>
      <c r="L461" s="254"/>
      <c r="M461" s="255"/>
      <c r="N461" s="256"/>
      <c r="O461" s="256"/>
      <c r="P461" s="256"/>
      <c r="Q461" s="256"/>
      <c r="R461" s="256"/>
      <c r="S461" s="256"/>
      <c r="T461" s="257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58" t="s">
        <v>146</v>
      </c>
      <c r="AU461" s="258" t="s">
        <v>78</v>
      </c>
      <c r="AV461" s="15" t="s">
        <v>137</v>
      </c>
      <c r="AW461" s="15" t="s">
        <v>30</v>
      </c>
      <c r="AX461" s="15" t="s">
        <v>78</v>
      </c>
      <c r="AY461" s="258" t="s">
        <v>130</v>
      </c>
    </row>
    <row r="462" s="2" customFormat="1" ht="21.75" customHeight="1">
      <c r="A462" s="38"/>
      <c r="B462" s="39"/>
      <c r="C462" s="212" t="s">
        <v>868</v>
      </c>
      <c r="D462" s="212" t="s">
        <v>133</v>
      </c>
      <c r="E462" s="213" t="s">
        <v>869</v>
      </c>
      <c r="F462" s="214" t="s">
        <v>870</v>
      </c>
      <c r="G462" s="215" t="s">
        <v>863</v>
      </c>
      <c r="H462" s="216">
        <v>68</v>
      </c>
      <c r="I462" s="217"/>
      <c r="J462" s="218">
        <f>ROUND(I462*H462,2)</f>
        <v>0</v>
      </c>
      <c r="K462" s="219"/>
      <c r="L462" s="44"/>
      <c r="M462" s="220" t="s">
        <v>1</v>
      </c>
      <c r="N462" s="221" t="s">
        <v>38</v>
      </c>
      <c r="O462" s="91"/>
      <c r="P462" s="222">
        <f>O462*H462</f>
        <v>0</v>
      </c>
      <c r="Q462" s="222">
        <v>0</v>
      </c>
      <c r="R462" s="222">
        <f>Q462*H462</f>
        <v>0</v>
      </c>
      <c r="S462" s="222">
        <v>0</v>
      </c>
      <c r="T462" s="223">
        <f>S462*H462</f>
        <v>0</v>
      </c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R462" s="224" t="s">
        <v>864</v>
      </c>
      <c r="AT462" s="224" t="s">
        <v>133</v>
      </c>
      <c r="AU462" s="224" t="s">
        <v>78</v>
      </c>
      <c r="AY462" s="17" t="s">
        <v>130</v>
      </c>
      <c r="BE462" s="225">
        <f>IF(N462="základní",J462,0)</f>
        <v>0</v>
      </c>
      <c r="BF462" s="225">
        <f>IF(N462="snížená",J462,0)</f>
        <v>0</v>
      </c>
      <c r="BG462" s="225">
        <f>IF(N462="zákl. přenesená",J462,0)</f>
        <v>0</v>
      </c>
      <c r="BH462" s="225">
        <f>IF(N462="sníž. přenesená",J462,0)</f>
        <v>0</v>
      </c>
      <c r="BI462" s="225">
        <f>IF(N462="nulová",J462,0)</f>
        <v>0</v>
      </c>
      <c r="BJ462" s="17" t="s">
        <v>78</v>
      </c>
      <c r="BK462" s="225">
        <f>ROUND(I462*H462,2)</f>
        <v>0</v>
      </c>
      <c r="BL462" s="17" t="s">
        <v>864</v>
      </c>
      <c r="BM462" s="224" t="s">
        <v>871</v>
      </c>
    </row>
    <row r="463" s="12" customFormat="1" ht="25.92" customHeight="1">
      <c r="A463" s="12"/>
      <c r="B463" s="196"/>
      <c r="C463" s="197"/>
      <c r="D463" s="198" t="s">
        <v>72</v>
      </c>
      <c r="E463" s="199" t="s">
        <v>872</v>
      </c>
      <c r="F463" s="199" t="s">
        <v>873</v>
      </c>
      <c r="G463" s="197"/>
      <c r="H463" s="197"/>
      <c r="I463" s="200"/>
      <c r="J463" s="201">
        <f>BK463</f>
        <v>0</v>
      </c>
      <c r="K463" s="197"/>
      <c r="L463" s="202"/>
      <c r="M463" s="203"/>
      <c r="N463" s="204"/>
      <c r="O463" s="204"/>
      <c r="P463" s="205">
        <f>P464+P466+P468</f>
        <v>0</v>
      </c>
      <c r="Q463" s="204"/>
      <c r="R463" s="205">
        <f>R464+R466+R468</f>
        <v>0</v>
      </c>
      <c r="S463" s="204"/>
      <c r="T463" s="206">
        <f>T464+T466+T468</f>
        <v>0</v>
      </c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R463" s="207" t="s">
        <v>160</v>
      </c>
      <c r="AT463" s="208" t="s">
        <v>72</v>
      </c>
      <c r="AU463" s="208" t="s">
        <v>73</v>
      </c>
      <c r="AY463" s="207" t="s">
        <v>130</v>
      </c>
      <c r="BK463" s="209">
        <f>BK464+BK466+BK468</f>
        <v>0</v>
      </c>
    </row>
    <row r="464" s="12" customFormat="1" ht="22.8" customHeight="1">
      <c r="A464" s="12"/>
      <c r="B464" s="196"/>
      <c r="C464" s="197"/>
      <c r="D464" s="198" t="s">
        <v>72</v>
      </c>
      <c r="E464" s="210" t="s">
        <v>874</v>
      </c>
      <c r="F464" s="210" t="s">
        <v>875</v>
      </c>
      <c r="G464" s="197"/>
      <c r="H464" s="197"/>
      <c r="I464" s="200"/>
      <c r="J464" s="211">
        <f>BK464</f>
        <v>0</v>
      </c>
      <c r="K464" s="197"/>
      <c r="L464" s="202"/>
      <c r="M464" s="203"/>
      <c r="N464" s="204"/>
      <c r="O464" s="204"/>
      <c r="P464" s="205">
        <f>P465</f>
        <v>0</v>
      </c>
      <c r="Q464" s="204"/>
      <c r="R464" s="205">
        <f>R465</f>
        <v>0</v>
      </c>
      <c r="S464" s="204"/>
      <c r="T464" s="206">
        <f>T465</f>
        <v>0</v>
      </c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R464" s="207" t="s">
        <v>160</v>
      </c>
      <c r="AT464" s="208" t="s">
        <v>72</v>
      </c>
      <c r="AU464" s="208" t="s">
        <v>78</v>
      </c>
      <c r="AY464" s="207" t="s">
        <v>130</v>
      </c>
      <c r="BK464" s="209">
        <f>BK465</f>
        <v>0</v>
      </c>
    </row>
    <row r="465" s="2" customFormat="1" ht="16.5" customHeight="1">
      <c r="A465" s="38"/>
      <c r="B465" s="39"/>
      <c r="C465" s="212" t="s">
        <v>876</v>
      </c>
      <c r="D465" s="212" t="s">
        <v>133</v>
      </c>
      <c r="E465" s="213" t="s">
        <v>877</v>
      </c>
      <c r="F465" s="214" t="s">
        <v>875</v>
      </c>
      <c r="G465" s="215" t="s">
        <v>309</v>
      </c>
      <c r="H465" s="270"/>
      <c r="I465" s="217"/>
      <c r="J465" s="218">
        <f>ROUND(I465*H465,2)</f>
        <v>0</v>
      </c>
      <c r="K465" s="219"/>
      <c r="L465" s="44"/>
      <c r="M465" s="220" t="s">
        <v>1</v>
      </c>
      <c r="N465" s="221" t="s">
        <v>38</v>
      </c>
      <c r="O465" s="91"/>
      <c r="P465" s="222">
        <f>O465*H465</f>
        <v>0</v>
      </c>
      <c r="Q465" s="222">
        <v>0</v>
      </c>
      <c r="R465" s="222">
        <f>Q465*H465</f>
        <v>0</v>
      </c>
      <c r="S465" s="222">
        <v>0</v>
      </c>
      <c r="T465" s="223">
        <f>S465*H465</f>
        <v>0</v>
      </c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R465" s="224" t="s">
        <v>878</v>
      </c>
      <c r="AT465" s="224" t="s">
        <v>133</v>
      </c>
      <c r="AU465" s="224" t="s">
        <v>80</v>
      </c>
      <c r="AY465" s="17" t="s">
        <v>130</v>
      </c>
      <c r="BE465" s="225">
        <f>IF(N465="základní",J465,0)</f>
        <v>0</v>
      </c>
      <c r="BF465" s="225">
        <f>IF(N465="snížená",J465,0)</f>
        <v>0</v>
      </c>
      <c r="BG465" s="225">
        <f>IF(N465="zákl. přenesená",J465,0)</f>
        <v>0</v>
      </c>
      <c r="BH465" s="225">
        <f>IF(N465="sníž. přenesená",J465,0)</f>
        <v>0</v>
      </c>
      <c r="BI465" s="225">
        <f>IF(N465="nulová",J465,0)</f>
        <v>0</v>
      </c>
      <c r="BJ465" s="17" t="s">
        <v>78</v>
      </c>
      <c r="BK465" s="225">
        <f>ROUND(I465*H465,2)</f>
        <v>0</v>
      </c>
      <c r="BL465" s="17" t="s">
        <v>878</v>
      </c>
      <c r="BM465" s="224" t="s">
        <v>879</v>
      </c>
    </row>
    <row r="466" s="12" customFormat="1" ht="22.8" customHeight="1">
      <c r="A466" s="12"/>
      <c r="B466" s="196"/>
      <c r="C466" s="197"/>
      <c r="D466" s="198" t="s">
        <v>72</v>
      </c>
      <c r="E466" s="210" t="s">
        <v>880</v>
      </c>
      <c r="F466" s="210" t="s">
        <v>881</v>
      </c>
      <c r="G466" s="197"/>
      <c r="H466" s="197"/>
      <c r="I466" s="200"/>
      <c r="J466" s="211">
        <f>BK466</f>
        <v>0</v>
      </c>
      <c r="K466" s="197"/>
      <c r="L466" s="202"/>
      <c r="M466" s="203"/>
      <c r="N466" s="204"/>
      <c r="O466" s="204"/>
      <c r="P466" s="205">
        <f>P467</f>
        <v>0</v>
      </c>
      <c r="Q466" s="204"/>
      <c r="R466" s="205">
        <f>R467</f>
        <v>0</v>
      </c>
      <c r="S466" s="204"/>
      <c r="T466" s="206">
        <f>T467</f>
        <v>0</v>
      </c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R466" s="207" t="s">
        <v>160</v>
      </c>
      <c r="AT466" s="208" t="s">
        <v>72</v>
      </c>
      <c r="AU466" s="208" t="s">
        <v>78</v>
      </c>
      <c r="AY466" s="207" t="s">
        <v>130</v>
      </c>
      <c r="BK466" s="209">
        <f>BK467</f>
        <v>0</v>
      </c>
    </row>
    <row r="467" s="2" customFormat="1" ht="16.5" customHeight="1">
      <c r="A467" s="38"/>
      <c r="B467" s="39"/>
      <c r="C467" s="212" t="s">
        <v>882</v>
      </c>
      <c r="D467" s="212" t="s">
        <v>133</v>
      </c>
      <c r="E467" s="213" t="s">
        <v>883</v>
      </c>
      <c r="F467" s="214" t="s">
        <v>881</v>
      </c>
      <c r="G467" s="215" t="s">
        <v>309</v>
      </c>
      <c r="H467" s="270"/>
      <c r="I467" s="217"/>
      <c r="J467" s="218">
        <f>ROUND(I467*H467,2)</f>
        <v>0</v>
      </c>
      <c r="K467" s="219"/>
      <c r="L467" s="44"/>
      <c r="M467" s="220" t="s">
        <v>1</v>
      </c>
      <c r="N467" s="221" t="s">
        <v>38</v>
      </c>
      <c r="O467" s="91"/>
      <c r="P467" s="222">
        <f>O467*H467</f>
        <v>0</v>
      </c>
      <c r="Q467" s="222">
        <v>0</v>
      </c>
      <c r="R467" s="222">
        <f>Q467*H467</f>
        <v>0</v>
      </c>
      <c r="S467" s="222">
        <v>0</v>
      </c>
      <c r="T467" s="223">
        <f>S467*H467</f>
        <v>0</v>
      </c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R467" s="224" t="s">
        <v>878</v>
      </c>
      <c r="AT467" s="224" t="s">
        <v>133</v>
      </c>
      <c r="AU467" s="224" t="s">
        <v>80</v>
      </c>
      <c r="AY467" s="17" t="s">
        <v>130</v>
      </c>
      <c r="BE467" s="225">
        <f>IF(N467="základní",J467,0)</f>
        <v>0</v>
      </c>
      <c r="BF467" s="225">
        <f>IF(N467="snížená",J467,0)</f>
        <v>0</v>
      </c>
      <c r="BG467" s="225">
        <f>IF(N467="zákl. přenesená",J467,0)</f>
        <v>0</v>
      </c>
      <c r="BH467" s="225">
        <f>IF(N467="sníž. přenesená",J467,0)</f>
        <v>0</v>
      </c>
      <c r="BI467" s="225">
        <f>IF(N467="nulová",J467,0)</f>
        <v>0</v>
      </c>
      <c r="BJ467" s="17" t="s">
        <v>78</v>
      </c>
      <c r="BK467" s="225">
        <f>ROUND(I467*H467,2)</f>
        <v>0</v>
      </c>
      <c r="BL467" s="17" t="s">
        <v>878</v>
      </c>
      <c r="BM467" s="224" t="s">
        <v>884</v>
      </c>
    </row>
    <row r="468" s="12" customFormat="1" ht="22.8" customHeight="1">
      <c r="A468" s="12"/>
      <c r="B468" s="196"/>
      <c r="C468" s="197"/>
      <c r="D468" s="198" t="s">
        <v>72</v>
      </c>
      <c r="E468" s="210" t="s">
        <v>885</v>
      </c>
      <c r="F468" s="210" t="s">
        <v>886</v>
      </c>
      <c r="G468" s="197"/>
      <c r="H468" s="197"/>
      <c r="I468" s="200"/>
      <c r="J468" s="211">
        <f>BK468</f>
        <v>0</v>
      </c>
      <c r="K468" s="197"/>
      <c r="L468" s="202"/>
      <c r="M468" s="203"/>
      <c r="N468" s="204"/>
      <c r="O468" s="204"/>
      <c r="P468" s="205">
        <f>P469</f>
        <v>0</v>
      </c>
      <c r="Q468" s="204"/>
      <c r="R468" s="205">
        <f>R469</f>
        <v>0</v>
      </c>
      <c r="S468" s="204"/>
      <c r="T468" s="206">
        <f>T469</f>
        <v>0</v>
      </c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R468" s="207" t="s">
        <v>160</v>
      </c>
      <c r="AT468" s="208" t="s">
        <v>72</v>
      </c>
      <c r="AU468" s="208" t="s">
        <v>78</v>
      </c>
      <c r="AY468" s="207" t="s">
        <v>130</v>
      </c>
      <c r="BK468" s="209">
        <f>BK469</f>
        <v>0</v>
      </c>
    </row>
    <row r="469" s="2" customFormat="1" ht="16.5" customHeight="1">
      <c r="A469" s="38"/>
      <c r="B469" s="39"/>
      <c r="C469" s="212" t="s">
        <v>887</v>
      </c>
      <c r="D469" s="212" t="s">
        <v>133</v>
      </c>
      <c r="E469" s="213" t="s">
        <v>888</v>
      </c>
      <c r="F469" s="214" t="s">
        <v>889</v>
      </c>
      <c r="G469" s="215" t="s">
        <v>309</v>
      </c>
      <c r="H469" s="270"/>
      <c r="I469" s="217"/>
      <c r="J469" s="218">
        <f>ROUND(I469*H469,2)</f>
        <v>0</v>
      </c>
      <c r="K469" s="219"/>
      <c r="L469" s="44"/>
      <c r="M469" s="271" t="s">
        <v>1</v>
      </c>
      <c r="N469" s="272" t="s">
        <v>38</v>
      </c>
      <c r="O469" s="273"/>
      <c r="P469" s="274">
        <f>O469*H469</f>
        <v>0</v>
      </c>
      <c r="Q469" s="274">
        <v>0</v>
      </c>
      <c r="R469" s="274">
        <f>Q469*H469</f>
        <v>0</v>
      </c>
      <c r="S469" s="274">
        <v>0</v>
      </c>
      <c r="T469" s="275">
        <f>S469*H469</f>
        <v>0</v>
      </c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R469" s="224" t="s">
        <v>878</v>
      </c>
      <c r="AT469" s="224" t="s">
        <v>133</v>
      </c>
      <c r="AU469" s="224" t="s">
        <v>80</v>
      </c>
      <c r="AY469" s="17" t="s">
        <v>130</v>
      </c>
      <c r="BE469" s="225">
        <f>IF(N469="základní",J469,0)</f>
        <v>0</v>
      </c>
      <c r="BF469" s="225">
        <f>IF(N469="snížená",J469,0)</f>
        <v>0</v>
      </c>
      <c r="BG469" s="225">
        <f>IF(N469="zákl. přenesená",J469,0)</f>
        <v>0</v>
      </c>
      <c r="BH469" s="225">
        <f>IF(N469="sníž. přenesená",J469,0)</f>
        <v>0</v>
      </c>
      <c r="BI469" s="225">
        <f>IF(N469="nulová",J469,0)</f>
        <v>0</v>
      </c>
      <c r="BJ469" s="17" t="s">
        <v>78</v>
      </c>
      <c r="BK469" s="225">
        <f>ROUND(I469*H469,2)</f>
        <v>0</v>
      </c>
      <c r="BL469" s="17" t="s">
        <v>878</v>
      </c>
      <c r="BM469" s="224" t="s">
        <v>890</v>
      </c>
    </row>
    <row r="470" s="2" customFormat="1" ht="6.96" customHeight="1">
      <c r="A470" s="38"/>
      <c r="B470" s="66"/>
      <c r="C470" s="67"/>
      <c r="D470" s="67"/>
      <c r="E470" s="67"/>
      <c r="F470" s="67"/>
      <c r="G470" s="67"/>
      <c r="H470" s="67"/>
      <c r="I470" s="67"/>
      <c r="J470" s="67"/>
      <c r="K470" s="67"/>
      <c r="L470" s="44"/>
      <c r="M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</row>
  </sheetData>
  <sheetProtection sheet="1" autoFilter="0" formatColumns="0" formatRows="0" objects="1" scenarios="1" spinCount="100000" saltValue="YvwEkx5nkMTKRpn7MLE6z6J1gi7hqLEvCuizaEi4iDqKl3CrlzZPsvrxk6feqUuKUFMmmDnm6UkiF8VzqyN4zQ==" hashValue="3pzxpL/yRtCLTyCW0ogebdK9PHZWLt29V+3n36OLyOxy5wjgHE/ZycqXvRfy5UpXzV2mxs4Irm1XLcizRnzCgg==" algorithmName="SHA-512" password="CC35"/>
  <autoFilter ref="C139:K469"/>
  <mergeCells count="6">
    <mergeCell ref="E7:H7"/>
    <mergeCell ref="E16:H16"/>
    <mergeCell ref="E25:H25"/>
    <mergeCell ref="E85:H85"/>
    <mergeCell ref="E132:H13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DESKTOP-MIN34TP\Pracovna</dc:creator>
  <cp:lastModifiedBy>DESKTOP-MIN34TP\Pracovna</cp:lastModifiedBy>
  <dcterms:created xsi:type="dcterms:W3CDTF">2024-06-29T06:00:47Z</dcterms:created>
  <dcterms:modified xsi:type="dcterms:W3CDTF">2024-06-29T06:00:48Z</dcterms:modified>
</cp:coreProperties>
</file>