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8490" yWindow="105" windowWidth="13335" windowHeight="11640" firstSheet="1" activeTab="1"/>
  </bookViews>
  <sheets>
    <sheet name="Výhled 2011-2014" sheetId="1" r:id="rId1"/>
    <sheet name="Závazné ukazatele 2012" sheetId="29" r:id="rId2"/>
    <sheet name="Položkový rozpočet 2012" sheetId="27" r:id="rId3"/>
    <sheet name="Rozpočtový výhled" sheetId="30" r:id="rId4"/>
  </sheets>
  <definedNames>
    <definedName name="_xlnm._FilterDatabase" localSheetId="2" hidden="1">'Položkový rozpočet 2012'!$A$102:$F$511</definedName>
    <definedName name="_xlnm.Print_Titles" localSheetId="2">'Položkový rozpočet 2012'!$2:$2</definedName>
  </definedNames>
  <calcPr calcId="125725"/>
  <customWorkbookViews>
    <customWorkbookView name="Renata Jiřičková - vlastní pohled" guid="{AD701737-680C-4653-9F3F-551FFD6563E4}" mergeInterval="0" personalView="1" maximized="1" windowWidth="1020" windowHeight="579" tabRatio="760" activeSheetId="2"/>
    <customWorkbookView name="Pavla Millarová - vlastní pohled" guid="{C616F94D-6BA1-45D1-B65B-F65F28832886}" mergeInterval="0" personalView="1" maximized="1" windowWidth="1020" windowHeight="605" tabRatio="760" activeSheetId="2"/>
    <customWorkbookView name="Ladik Balatý - vlastní pohled" guid="{DC223CA7-F7B3-4C74-A25C-81FF711621FE}" mergeInterval="0" personalView="1" maximized="1" windowWidth="1276" windowHeight="861" tabRatio="760" activeSheetId="5"/>
    <customWorkbookView name="Ing. Ladislav Balaty - vlastní pohled" guid="{6500FE38-E437-4596-A1C7-0ABCE1F0D118}" mergeInterval="0" personalView="1" maximized="1" windowWidth="1276" windowHeight="836" tabRatio="760" activeSheetId="2"/>
  </customWorkbookViews>
</workbook>
</file>

<file path=xl/calcChain.xml><?xml version="1.0" encoding="utf-8"?>
<calcChain xmlns="http://schemas.openxmlformats.org/spreadsheetml/2006/main">
  <c r="E30" i="29"/>
  <c r="E33"/>
  <c r="E35"/>
  <c r="E29"/>
  <c r="E28"/>
  <c r="E20"/>
  <c r="E15"/>
  <c r="F36" i="30"/>
  <c r="G36"/>
  <c r="H36"/>
  <c r="I36"/>
  <c r="J36"/>
  <c r="E36"/>
  <c r="F33"/>
  <c r="G33"/>
  <c r="H33"/>
  <c r="I33"/>
  <c r="J33"/>
  <c r="E33"/>
  <c r="F29"/>
  <c r="G29"/>
  <c r="H29"/>
  <c r="I29"/>
  <c r="J29"/>
  <c r="E29"/>
  <c r="F12" l="1"/>
  <c r="F31" s="1"/>
  <c r="G12"/>
  <c r="G31" s="1"/>
  <c r="H12"/>
  <c r="H31" s="1"/>
  <c r="I12"/>
  <c r="I31" s="1"/>
  <c r="J12"/>
  <c r="J31" s="1"/>
  <c r="E12"/>
  <c r="E31" s="1"/>
  <c r="E19" i="29"/>
  <c r="E21"/>
  <c r="E22"/>
  <c r="E23"/>
  <c r="E24"/>
  <c r="E25"/>
  <c r="E26"/>
  <c r="E27"/>
  <c r="F595" i="27"/>
  <c r="F586"/>
  <c r="F589" s="1"/>
  <c r="F582"/>
  <c r="F571"/>
  <c r="F574" s="1"/>
  <c r="F567"/>
  <c r="F548"/>
  <c r="F538"/>
  <c r="F526"/>
  <c r="F510"/>
  <c r="E45" i="29" s="1"/>
  <c r="F504" i="27"/>
  <c r="F494"/>
  <c r="E37" i="29" s="1"/>
  <c r="F473" i="27"/>
  <c r="F466"/>
  <c r="F455"/>
  <c r="F451"/>
  <c r="F445"/>
  <c r="F439"/>
  <c r="F434"/>
  <c r="F428"/>
  <c r="F420"/>
  <c r="E34" i="29" s="1"/>
  <c r="F400" i="27"/>
  <c r="E32" i="29" s="1"/>
  <c r="F389" i="27"/>
  <c r="E31" i="29" s="1"/>
  <c r="F381" i="27"/>
  <c r="F375"/>
  <c r="F368"/>
  <c r="F363"/>
  <c r="F352"/>
  <c r="F334"/>
  <c r="F327"/>
  <c r="F313"/>
  <c r="F300"/>
  <c r="F284"/>
  <c r="F280"/>
  <c r="F276"/>
  <c r="F242"/>
  <c r="F199"/>
  <c r="F191"/>
  <c r="F186"/>
  <c r="F166"/>
  <c r="F154"/>
  <c r="F117"/>
  <c r="E13" i="29" s="1"/>
  <c r="F94" i="27"/>
  <c r="F87"/>
  <c r="E8" i="29" s="1"/>
  <c r="F50" i="27"/>
  <c r="E7" i="29" s="1"/>
  <c r="F383" i="27" l="1"/>
  <c r="F193"/>
  <c r="E14" i="29" s="1"/>
  <c r="F512" i="27"/>
  <c r="E42" i="29" s="1"/>
  <c r="F540" i="27"/>
  <c r="F93" s="1"/>
  <c r="F96" s="1"/>
  <c r="F475"/>
  <c r="E36" i="29" s="1"/>
  <c r="E44"/>
  <c r="E18"/>
  <c r="F336" i="27"/>
  <c r="E17" i="29" s="1"/>
  <c r="F302" i="27"/>
  <c r="E9" i="29" l="1"/>
  <c r="E10" s="1"/>
  <c r="F98" i="27"/>
  <c r="E16" i="29"/>
  <c r="E38" s="1"/>
  <c r="F496" i="27"/>
  <c r="E40" i="29" l="1"/>
  <c r="B15"/>
  <c r="C15"/>
  <c r="D15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3"/>
  <c r="C33"/>
  <c r="D33"/>
  <c r="B35"/>
  <c r="C35"/>
  <c r="D35"/>
  <c r="B45" l="1"/>
  <c r="C45"/>
  <c r="D45"/>
  <c r="B32"/>
  <c r="C32"/>
  <c r="D32"/>
  <c r="B31"/>
  <c r="C31"/>
  <c r="D31"/>
  <c r="D36" l="1"/>
  <c r="B36"/>
  <c r="C36"/>
  <c r="B7"/>
  <c r="C7"/>
  <c r="D7"/>
  <c r="B9"/>
  <c r="C9"/>
  <c r="D9"/>
  <c r="B34" l="1"/>
  <c r="B37"/>
  <c r="B18"/>
  <c r="B13"/>
  <c r="B36" i="1"/>
  <c r="F29"/>
  <c r="B22"/>
  <c r="B23"/>
  <c r="B25"/>
  <c r="B28"/>
  <c r="B8"/>
  <c r="B10"/>
  <c r="B11"/>
  <c r="B42"/>
  <c r="C42"/>
  <c r="D42"/>
  <c r="E42"/>
  <c r="G36"/>
  <c r="G33" s="1"/>
  <c r="H36"/>
  <c r="H33" s="1"/>
  <c r="H42" s="1"/>
  <c r="I36"/>
  <c r="J36"/>
  <c r="J33" s="1"/>
  <c r="J42" s="1"/>
  <c r="F36"/>
  <c r="J29"/>
  <c r="J12"/>
  <c r="C37" i="29"/>
  <c r="C34"/>
  <c r="C18"/>
  <c r="C13"/>
  <c r="D37"/>
  <c r="D18"/>
  <c r="D13"/>
  <c r="B38" i="1"/>
  <c r="B26"/>
  <c r="B24"/>
  <c r="B21"/>
  <c r="B17"/>
  <c r="G16"/>
  <c r="B37"/>
  <c r="I29"/>
  <c r="I12"/>
  <c r="I31"/>
  <c r="C26"/>
  <c r="D26"/>
  <c r="E26"/>
  <c r="H29"/>
  <c r="H8"/>
  <c r="H12" s="1"/>
  <c r="G29"/>
  <c r="G31" s="1"/>
  <c r="G12"/>
  <c r="F12"/>
  <c r="F31" s="1"/>
  <c r="C29"/>
  <c r="C41" s="1"/>
  <c r="C31"/>
  <c r="D29"/>
  <c r="D41" s="1"/>
  <c r="D31"/>
  <c r="E29"/>
  <c r="E41"/>
  <c r="E31"/>
  <c r="F33"/>
  <c r="F42" s="1"/>
  <c r="F41" l="1"/>
  <c r="J41"/>
  <c r="D14" i="29"/>
  <c r="C17"/>
  <c r="B14"/>
  <c r="C8"/>
  <c r="C10" s="1"/>
  <c r="D34"/>
  <c r="D17"/>
  <c r="C14"/>
  <c r="B17"/>
  <c r="D8"/>
  <c r="D10" s="1"/>
  <c r="B8"/>
  <c r="B10" s="1"/>
  <c r="B9" i="1"/>
  <c r="B15"/>
  <c r="B27"/>
  <c r="B19"/>
  <c r="B35"/>
  <c r="G41"/>
  <c r="J31"/>
  <c r="H31"/>
  <c r="H41"/>
  <c r="B33"/>
  <c r="B20"/>
  <c r="B12"/>
  <c r="I33"/>
  <c r="I41" s="1"/>
  <c r="G42"/>
  <c r="D44" i="29" l="1"/>
  <c r="B44"/>
  <c r="C44"/>
  <c r="B16"/>
  <c r="B38" s="1"/>
  <c r="B40" s="1"/>
  <c r="C16"/>
  <c r="D16"/>
  <c r="D38" s="1"/>
  <c r="B16" i="1"/>
  <c r="I42"/>
  <c r="B18"/>
  <c r="B29" s="1"/>
  <c r="C42" i="29" l="1"/>
  <c r="B42"/>
  <c r="D42"/>
  <c r="D40"/>
  <c r="C38"/>
  <c r="C40" s="1"/>
  <c r="B41" i="1"/>
  <c r="B31"/>
</calcChain>
</file>

<file path=xl/sharedStrings.xml><?xml version="1.0" encoding="utf-8"?>
<sst xmlns="http://schemas.openxmlformats.org/spreadsheetml/2006/main" count="652" uniqueCount="556">
  <si>
    <t>daň z příjmů FO ze závislé činnosti</t>
  </si>
  <si>
    <t>daň z příjmů FO z podnikání</t>
  </si>
  <si>
    <t>daň z příjmů PO</t>
  </si>
  <si>
    <t>správní poplatky - stavební úřad</t>
  </si>
  <si>
    <t>správní poplatky - živnostenský úřad</t>
  </si>
  <si>
    <t>místní poplatek ze psů</t>
  </si>
  <si>
    <t>místní poplatek z ubytovacích kapacit</t>
  </si>
  <si>
    <t>místní poplatek z výherních hracích přístrojů</t>
  </si>
  <si>
    <t>daň z nemovitostí</t>
  </si>
  <si>
    <t>hřbitov - pronájem hrobů</t>
  </si>
  <si>
    <t>přijaté úroky</t>
  </si>
  <si>
    <t>pokuty - Městská policie</t>
  </si>
  <si>
    <t xml:space="preserve">dotace od obcí - školství </t>
  </si>
  <si>
    <t>ceniny - kolky</t>
  </si>
  <si>
    <t>voda</t>
  </si>
  <si>
    <t>tiskoviny, knihy</t>
  </si>
  <si>
    <t>drogerie, čistící prostředky, domácí potřeby</t>
  </si>
  <si>
    <t>kancelářské potřeby</t>
  </si>
  <si>
    <t>vybavení dílny</t>
  </si>
  <si>
    <t>výzdoba obřadní síně</t>
  </si>
  <si>
    <t>barvy, laky</t>
  </si>
  <si>
    <t xml:space="preserve">ostatní drobný železářský materiál - šrouby, vruty, podložky </t>
  </si>
  <si>
    <t>papírenský materiál, doručenky, obálky, papír, papír. pytle, obaly</t>
  </si>
  <si>
    <t>ostatní drobný materiál výše nepopsaný</t>
  </si>
  <si>
    <t>teplo</t>
  </si>
  <si>
    <t>elektřina</t>
  </si>
  <si>
    <t>PHM</t>
  </si>
  <si>
    <t>telefony</t>
  </si>
  <si>
    <t>služby peněžních ústavů</t>
  </si>
  <si>
    <t>vazba sbírek</t>
  </si>
  <si>
    <t>revize</t>
  </si>
  <si>
    <t>kolky</t>
  </si>
  <si>
    <t>ostatní osobní výdaje</t>
  </si>
  <si>
    <t>školení zaměstnanců</t>
  </si>
  <si>
    <t>software</t>
  </si>
  <si>
    <t>výpočetní technika</t>
  </si>
  <si>
    <t>kašna - voda</t>
  </si>
  <si>
    <t>všeobecný materiál, mapy, fotodokumentace</t>
  </si>
  <si>
    <t>všeobecný materiál - fotodokumentace, mapy</t>
  </si>
  <si>
    <t>BESIP</t>
  </si>
  <si>
    <t>pohoštění</t>
  </si>
  <si>
    <t xml:space="preserve">oděvy a obuv pro strážníky </t>
  </si>
  <si>
    <t>tisk, odborná literatura</t>
  </si>
  <si>
    <t>FINANCOVÁNÍ</t>
  </si>
  <si>
    <t>II. rozpočtový okruh - hospodářská činnost</t>
  </si>
  <si>
    <t>odstranění závad z revizí</t>
  </si>
  <si>
    <t>daň z příjmu PO za obce</t>
  </si>
  <si>
    <t>daň z přidané hodnoty</t>
  </si>
  <si>
    <t>správní poplatky - dopravní úřad</t>
  </si>
  <si>
    <t>oddíl, §</t>
  </si>
  <si>
    <t>položka</t>
  </si>
  <si>
    <t>ORJ</t>
  </si>
  <si>
    <t>V Ý D A J E</t>
  </si>
  <si>
    <t>P Ř Í J M Y</t>
  </si>
  <si>
    <t>reprefond - pohoštění</t>
  </si>
  <si>
    <t xml:space="preserve">ost. nedaňové příjmy - např. přefakturace služeb spojených s nájmem  </t>
  </si>
  <si>
    <t>plyn</t>
  </si>
  <si>
    <t>služby telekomunikací a radiokomunikací</t>
  </si>
  <si>
    <t>opravy a udržování</t>
  </si>
  <si>
    <t>sdružené prostředky - DHS - Glazura</t>
  </si>
  <si>
    <t>ZM, starosta, zástupci, předs. komisí atd.</t>
  </si>
  <si>
    <t>RDST, telefony</t>
  </si>
  <si>
    <t>pracovní pomůcky (oděvy, obuv)</t>
  </si>
  <si>
    <t>poštovné, poštovní služby</t>
  </si>
  <si>
    <t>právní služby, konzultace</t>
  </si>
  <si>
    <t>ostatní projekty</t>
  </si>
  <si>
    <t>pokuty - dopravní úřad</t>
  </si>
  <si>
    <t xml:space="preserve">nákup drobného dlouhodobého hmotného majetku - nad 1000,- Kč </t>
  </si>
  <si>
    <t>poplatek za odnětí pozemku plnícího funkci lesa</t>
  </si>
  <si>
    <t>správní poplatky - ochrana ovzduší</t>
  </si>
  <si>
    <t>správní poplatky - myslivost</t>
  </si>
  <si>
    <t>správní poplatky - ochrana přírody a krajiny</t>
  </si>
  <si>
    <t>správní poplatky - sjezdy, uzavírky</t>
  </si>
  <si>
    <t>exekuční náklady</t>
  </si>
  <si>
    <t>náklady řízení - dopravní úřad - přestupky</t>
  </si>
  <si>
    <t>výstava trofejí</t>
  </si>
  <si>
    <t>správní poplatky - rybářství</t>
  </si>
  <si>
    <t>likvidace havárií</t>
  </si>
  <si>
    <t>rozbory a analýzy</t>
  </si>
  <si>
    <t>péče o památné stromy</t>
  </si>
  <si>
    <t>odstranění odpadů v mimořádných případech</t>
  </si>
  <si>
    <t xml:space="preserve">mzdové prostředky - dělnické profese </t>
  </si>
  <si>
    <t>správní poplatky - Infocentrum - vidimace</t>
  </si>
  <si>
    <t>odvod za odnětí zemědělské půdy</t>
  </si>
  <si>
    <t>vybavení na veřejně přístupných hřištích - nad 1 tis.Kč</t>
  </si>
  <si>
    <t>mzdy hřbitov</t>
  </si>
  <si>
    <t>ZŠ Karla Jeřábka - provozní příspěvek</t>
  </si>
  <si>
    <t>ZŠ  Jungmannova - provozní příspěvek</t>
  </si>
  <si>
    <t>ZUŠ - provozní příspěvek</t>
  </si>
  <si>
    <t>DDM TREND - provozní příspěvek</t>
  </si>
  <si>
    <t>nákup medikamentů pro zvěř</t>
  </si>
  <si>
    <t>dálniční známky</t>
  </si>
  <si>
    <t>příspěvky sportovním klubům</t>
  </si>
  <si>
    <t>monitoring rekultivované skládky</t>
  </si>
  <si>
    <t>služby geometrické plány, znalecké posudky</t>
  </si>
  <si>
    <t>předpis nájemného</t>
  </si>
  <si>
    <t>bankovní poplatky</t>
  </si>
  <si>
    <t>pronájem zahrádek</t>
  </si>
  <si>
    <t>pronájem nebytových prostor</t>
  </si>
  <si>
    <t>pronájem pozemků</t>
  </si>
  <si>
    <t>Městská policie</t>
  </si>
  <si>
    <t>správní poplatky - vodoprávní úřad</t>
  </si>
  <si>
    <t>EKO - KOM - příjem za separovaný odpad</t>
  </si>
  <si>
    <t>péče o zatoulaná zvířata (ošetření psů, včetně poplatků za útulek)</t>
  </si>
  <si>
    <t>Falco - sdružení na ochranu zvířat-kompenzace nákladů</t>
  </si>
  <si>
    <t>dary - květiny při gratulacích</t>
  </si>
  <si>
    <t>náklady náhrad svědků - přestupková komise</t>
  </si>
  <si>
    <t>ZŠ Karla Jeřábka - odvod do rozpočtu zřizovatele</t>
  </si>
  <si>
    <t>ZŠ Jungmannova - odvod do rozpočtu zřizovatele</t>
  </si>
  <si>
    <t>ZŠ Školní -odvod do rozpočtu zřizovatele</t>
  </si>
  <si>
    <t>RMS - odvod do rozpočtu zřizovatele</t>
  </si>
  <si>
    <t>výkon přestupků pro obce</t>
  </si>
  <si>
    <t>čerpání sociálního fondu - příspěvek odborové organizaci</t>
  </si>
  <si>
    <t>vybavení na veřejně přístupných hřištích -materiál do 1 tis. Kč</t>
  </si>
  <si>
    <t>ochrana ZPF - studie a projekty</t>
  </si>
  <si>
    <t>likvidace osobních dokladů</t>
  </si>
  <si>
    <t>opravy  budovy Městského úřadu čp. 21</t>
  </si>
  <si>
    <t>opravy a udržování nebytových prostor</t>
  </si>
  <si>
    <t>opravy aut - klempířské práce</t>
  </si>
  <si>
    <t>regulační návěstí</t>
  </si>
  <si>
    <t>mytí aut</t>
  </si>
  <si>
    <t>mzdy hřbitov - zdravotní pojištění 9% z celk. mezd</t>
  </si>
  <si>
    <t>mzdy MěPol - zdravotní pojištění 9% z celk. mezd</t>
  </si>
  <si>
    <t>ZM, starosta, zástupci, předs. komisí atd - zdravotní pojištění 9% z celk. mezd</t>
  </si>
  <si>
    <t>konzultace při software a hardware</t>
  </si>
  <si>
    <t>náklady řízení u přestupkových pokut</t>
  </si>
  <si>
    <t>MŠ Sluníčko Školní - odvod do rozpočtu zřizovatele</t>
  </si>
  <si>
    <t>MŠ Písnička - U Mevy, Řipská - odvod do rozpočtu zřizovatele</t>
  </si>
  <si>
    <t>Domov důchodců Roudnice nad Labem - odvod do rozpočtu zřizovatele</t>
  </si>
  <si>
    <t>Kulturní zařízení Města Roudnice n.L. - odvod do rozpočtu zřizovatele</t>
  </si>
  <si>
    <t xml:space="preserve">MŠ Pastelka Libušina - provozní příspěvek </t>
  </si>
  <si>
    <t>MŠ Písnička - U Mevy, Řipská - provozní příspěvek</t>
  </si>
  <si>
    <t>MŠ Pohádka, J. Hory - provozní příspěvek</t>
  </si>
  <si>
    <t>Masarykova MŠ, Dobrovského - provozní příspěvek</t>
  </si>
  <si>
    <t>nájem - sběrný dvůr v Žižkově ulici</t>
  </si>
  <si>
    <t>výměna pneumatik</t>
  </si>
  <si>
    <t>opravy aut - mechanické práce</t>
  </si>
  <si>
    <t>opravy budovy Městského úřadu čp. 1100</t>
  </si>
  <si>
    <t>ostatní kultura a společenské spolky - občanská sdružení</t>
  </si>
  <si>
    <t>program volnočasových aktivit - občanská sdružení</t>
  </si>
  <si>
    <t>živnostenský úřad - pokuty</t>
  </si>
  <si>
    <t>správní poplatky - lesní hospodářství</t>
  </si>
  <si>
    <t>pokuty - přestupková komise</t>
  </si>
  <si>
    <t xml:space="preserve">platba věcných břemen </t>
  </si>
  <si>
    <t>navýšení místního poplatku za komunální odpad</t>
  </si>
  <si>
    <t>odbor sociálních věcí a zdravotnictví - vydávání receptů</t>
  </si>
  <si>
    <t xml:space="preserve">služby    </t>
  </si>
  <si>
    <t>Rozpočet sociálního fondu</t>
  </si>
  <si>
    <t>úroky</t>
  </si>
  <si>
    <t>vstupní lékařské prohlídky</t>
  </si>
  <si>
    <t xml:space="preserve">mzdy MěPol </t>
  </si>
  <si>
    <t>pronájem střelnice, radaru</t>
  </si>
  <si>
    <t>Turistická lodní doprava</t>
  </si>
  <si>
    <t>pult centrální ochrany</t>
  </si>
  <si>
    <t>splátky Fondu rozvoje bydlení</t>
  </si>
  <si>
    <t xml:space="preserve">převody z vlastních fondů - hospodářská činnost </t>
  </si>
  <si>
    <t>reprefond - věcné dary</t>
  </si>
  <si>
    <t>zdravotní pojištění 9% z celk. mezd VPP</t>
  </si>
  <si>
    <t>zdravotní pojištění 9% z celk. mezd OOV</t>
  </si>
  <si>
    <t>software DNM nad 60 tisíc Kč</t>
  </si>
  <si>
    <t>zkoušky odbor. způsobilosti - dopravní úřad</t>
  </si>
  <si>
    <t>čerpání sociálního fondu - stravenky, lék. prohlídky</t>
  </si>
  <si>
    <t>Rozpočet fondu rozvoje bydlení</t>
  </si>
  <si>
    <t>splátky půjček</t>
  </si>
  <si>
    <t>poskytnuté půjčky</t>
  </si>
  <si>
    <t>příspěvek Odborové organizaci</t>
  </si>
  <si>
    <t>příspěvek z rozpočtu dle kolektivní smlouvy</t>
  </si>
  <si>
    <t>správní poplatky - dopravní úřad - stavební povolení</t>
  </si>
  <si>
    <t>správní poplatky - dopravní úřad - silnice</t>
  </si>
  <si>
    <t>živnostenský úřad - náklady řízení</t>
  </si>
  <si>
    <t>splátky sanace skalního masivu Palackého ulice</t>
  </si>
  <si>
    <t>DEZA - splátky půjček</t>
  </si>
  <si>
    <t>mapové podklady, data</t>
  </si>
  <si>
    <t>filmové léto</t>
  </si>
  <si>
    <t>III. rozpočtový okruh - správa bytového fondu</t>
  </si>
  <si>
    <t xml:space="preserve">mzdy VPP  </t>
  </si>
  <si>
    <t xml:space="preserve">studie a projekty </t>
  </si>
  <si>
    <t>státní správa lesů - mapové podklady, koordinace LHP a LHO</t>
  </si>
  <si>
    <t xml:space="preserve">náhradní díly auta </t>
  </si>
  <si>
    <t xml:space="preserve">ost. drobné opravy a služby výše nepopsané, včetně oprav rozhlasu </t>
  </si>
  <si>
    <t>regenerace památek - vlastní podíl</t>
  </si>
  <si>
    <t>spotřeba materiálu</t>
  </si>
  <si>
    <t>havarijní služba</t>
  </si>
  <si>
    <t xml:space="preserve">konzultační, poradenské služby, vyjádření správců sítí </t>
  </si>
  <si>
    <t>příspěvek do sociálního fondu</t>
  </si>
  <si>
    <t>ekologická výchova, monitoring a zimní přikrmování dravců - příspěvek</t>
  </si>
  <si>
    <t xml:space="preserve">ZŠ Školní - provozní příspěvek </t>
  </si>
  <si>
    <t xml:space="preserve">Kulturní zařízení Města Roudnice n.L. - provozní příspěvek </t>
  </si>
  <si>
    <t>služby spojené se servisem hardware a software, opravy, údržba</t>
  </si>
  <si>
    <t>v tis. Kč</t>
  </si>
  <si>
    <t>správní poplatky - dopravní úřad - tachografy</t>
  </si>
  <si>
    <t>převod z rozpočtových účtů sociální fond (konsolidace)</t>
  </si>
  <si>
    <t>Infocentrum - inzerce, veletrhy a služby</t>
  </si>
  <si>
    <t>správní poplatky - dopravní úřad - vidimace</t>
  </si>
  <si>
    <t xml:space="preserve">svoz a uložení  směsných komunálních odpadů </t>
  </si>
  <si>
    <t xml:space="preserve">veřejné osvětlení - energie </t>
  </si>
  <si>
    <t>příspěvek seniorům k nástupu do domova důchodců</t>
  </si>
  <si>
    <t>lékařské posudky pro OSPOD</t>
  </si>
  <si>
    <t>školení</t>
  </si>
  <si>
    <t>projekty, geolog. průzkumy, posudky, geom. plány …...</t>
  </si>
  <si>
    <t>dárky pro děti ZŠ a MŠ (soutěže pořádané městem)</t>
  </si>
  <si>
    <t>mzdové prostředky - zaměstnanci MěÚ - náhrady mezd v době nemoci</t>
  </si>
  <si>
    <t>parkovné</t>
  </si>
  <si>
    <t>nákup parkovacích lístků</t>
  </si>
  <si>
    <t xml:space="preserve">svoz separovaného odpadu včetně pytlového systému, </t>
  </si>
  <si>
    <t>Labská paroplavební společnost - členský podíl</t>
  </si>
  <si>
    <t xml:space="preserve">Infocentrum  </t>
  </si>
  <si>
    <t>BESIP  - předměty do 1 tis. Kč</t>
  </si>
  <si>
    <t>Jednotka sboru dobrovolných hasičů obce</t>
  </si>
  <si>
    <t xml:space="preserve">změna územního plánu </t>
  </si>
  <si>
    <t>nákup zboží v   Infocentru</t>
  </si>
  <si>
    <t>ostatní služby (audity, výběrová řízení)</t>
  </si>
  <si>
    <t>velkoobjemový  odpad - doprava a uložení</t>
  </si>
  <si>
    <t>ZM, starosta, zástupci, předs. komisí atd - sociální pojištění 25% z celk. mezd</t>
  </si>
  <si>
    <t>sociální pojištění 25% z celk. mezd OOV</t>
  </si>
  <si>
    <t>mzdy hřbitov - sociální pojištění 25% z celk. mezd</t>
  </si>
  <si>
    <t>mzdy MěPol - sociální pojištění 25% z celk. mezd</t>
  </si>
  <si>
    <t>výuka jazyků</t>
  </si>
  <si>
    <t xml:space="preserve">MŠ Sluníčko Školní - provozní příspěvek </t>
  </si>
  <si>
    <t>svoz a uložení  směsných komunálních odpadů ze hřbitova</t>
  </si>
  <si>
    <t>správní poplatky - Infocentrum -Czech point</t>
  </si>
  <si>
    <t>správní poplatky - vidimace - životní prostředí</t>
  </si>
  <si>
    <t>odvod výtěžku z provozování VHP na veřejně prospěšné účely</t>
  </si>
  <si>
    <t>správní poplatky - OVV</t>
  </si>
  <si>
    <t>správní poplatky  - povolení k provozování výherních hracích přístrojů</t>
  </si>
  <si>
    <t>dotace od obcí - výkon městské policie</t>
  </si>
  <si>
    <t xml:space="preserve">sociální pojištění 25% z mezd - dělnické profese </t>
  </si>
  <si>
    <t xml:space="preserve">zdravotní pojištění 9% -  dělnické profese </t>
  </si>
  <si>
    <t xml:space="preserve">zákonné úrazové pojištění 4,2 promile </t>
  </si>
  <si>
    <t>vybudování a opravy stání pro kontejnery</t>
  </si>
  <si>
    <t>nákup stravenek, ostatní benefity</t>
  </si>
  <si>
    <t>refundace mzdy JSDH</t>
  </si>
  <si>
    <t>z toho:</t>
  </si>
  <si>
    <t>věcné dary - 30 tis. dary novomanželům, 40 tis. vítání občánků</t>
  </si>
  <si>
    <t>věcná břemena</t>
  </si>
  <si>
    <t>odvod DPH</t>
  </si>
  <si>
    <t>předpis služeb spojených s nájmem</t>
  </si>
  <si>
    <t>úroky na účtech a ostatní příjmy</t>
  </si>
  <si>
    <t>zálohy na služby (teplo, el. energie, V/S)</t>
  </si>
  <si>
    <t>faktury za opravy el. energie</t>
  </si>
  <si>
    <t>faktury za výtahy</t>
  </si>
  <si>
    <t>faktury za komíny</t>
  </si>
  <si>
    <t>faktury za úklid</t>
  </si>
  <si>
    <t>obstaravatelská odměna za byty města+DPS</t>
  </si>
  <si>
    <t>deratizace, poštovné</t>
  </si>
  <si>
    <t>Ista, Ullimex - měřiče tepla - vyúčtování</t>
  </si>
  <si>
    <t>zálohy za měst. byty do fondu oprav a na služby</t>
  </si>
  <si>
    <t>kancelář tajemníka</t>
  </si>
  <si>
    <t>Hospodářská a sociální rada Litoměřicka - členský příspěvek</t>
  </si>
  <si>
    <t>výkupy pozemků</t>
  </si>
  <si>
    <t>Rozvoj města</t>
  </si>
  <si>
    <t>Majetek</t>
  </si>
  <si>
    <t>Podřipské muzeum  - provozní příspěvek</t>
  </si>
  <si>
    <t>Služby města</t>
  </si>
  <si>
    <t>hřbitov - potraviny - voda na léto</t>
  </si>
  <si>
    <t>hřbitov - DDHM</t>
  </si>
  <si>
    <t>hřbitov - všeobecný materiál do 1 tis. Kč</t>
  </si>
  <si>
    <t>hřbitov - voda</t>
  </si>
  <si>
    <t>hřbitov - elektrická energie</t>
  </si>
  <si>
    <t>hřbitov - benzín do sekačky a křovinořezu</t>
  </si>
  <si>
    <t>hřbitov - telefon, internet</t>
  </si>
  <si>
    <t>hřbitov - nájem z kaple a prostranství</t>
  </si>
  <si>
    <t>hřbitov - služby - doprava písku, přemístění hrobů apod.</t>
  </si>
  <si>
    <t>hřbitov - neinvestiční příspěvky - pohřby nezaopatřených</t>
  </si>
  <si>
    <t>komunikace - projekty, posudky - příprava k akcím, které se budou realizovat v dalších letech</t>
  </si>
  <si>
    <t>Služby města celkem</t>
  </si>
  <si>
    <t>komunikace - odstraňování autovraků</t>
  </si>
  <si>
    <t>humanitární fond</t>
  </si>
  <si>
    <t xml:space="preserve">krizový fond </t>
  </si>
  <si>
    <t>vybavení lékárničky, nákup materiálu do 1000 Kč</t>
  </si>
  <si>
    <t xml:space="preserve">výpočetní technika - investice </t>
  </si>
  <si>
    <t xml:space="preserve">rezerva </t>
  </si>
  <si>
    <t>CELKEM PŘÍJMY</t>
  </si>
  <si>
    <t>PŘÍJMY CELKEM</t>
  </si>
  <si>
    <t>CELKEM DAŇOVÉ PŘÍJMY</t>
  </si>
  <si>
    <t>CELKEM NEDAŇOVÉ PŘÍJMY</t>
  </si>
  <si>
    <t>CELKEM DOTACE</t>
  </si>
  <si>
    <t>CELKEM KANCELÁŘ STAROSTY</t>
  </si>
  <si>
    <t>CELKEM MĚSTSKÁ POLICIE</t>
  </si>
  <si>
    <t>CELKEM JEDNOTKA SBORU DOBROVOLNÝCH HASIČŮ OBCE</t>
  </si>
  <si>
    <t>Kancelář starosty, JSDH a civilní obrana</t>
  </si>
  <si>
    <t>CELKEM CIVILNÍ OBRANA</t>
  </si>
  <si>
    <t>CELKEM KANCELÁŘ STAROSTY, JEDNOTKA SBORU DOBR. HASIČŮ, CIVILNÍ OBRANA</t>
  </si>
  <si>
    <t>Daňové</t>
  </si>
  <si>
    <t>Nedaňové</t>
  </si>
  <si>
    <t>Dotace</t>
  </si>
  <si>
    <t xml:space="preserve">Kancelář starosty </t>
  </si>
  <si>
    <t>Civilní obrana</t>
  </si>
  <si>
    <t xml:space="preserve">Ekonomický odbor  </t>
  </si>
  <si>
    <t>CELKEM EKONOMICKÝ ODBOR</t>
  </si>
  <si>
    <t>Odbor majetku a rozvoje města</t>
  </si>
  <si>
    <t>CELKEM ROZVOJ MĚSTA</t>
  </si>
  <si>
    <t>CELKEM MAJETEK</t>
  </si>
  <si>
    <t xml:space="preserve">Územní plánování  </t>
  </si>
  <si>
    <t xml:space="preserve">CELKEM ÚZEMNÍ PLÁNOVÁNÍ </t>
  </si>
  <si>
    <t>CELKEM ODBOR MAJETKU A ROZVOJE MĚSTA</t>
  </si>
  <si>
    <t>Odbor tajemníka</t>
  </si>
  <si>
    <t>CELKEM KANCELÁŘ TAJEMNÍKA</t>
  </si>
  <si>
    <t xml:space="preserve">Úsek vnitřních věcí  </t>
  </si>
  <si>
    <t>CELKEM ÚSEK VNITŘNÍCH VĚCÍ</t>
  </si>
  <si>
    <t>Mzdy a personalistika</t>
  </si>
  <si>
    <t xml:space="preserve">CELKEM MZDY A PERSONALISTIKA </t>
  </si>
  <si>
    <t>Informatika, správa sítě</t>
  </si>
  <si>
    <t>CELKEM INFORMATIKA, SPRÁVA SÍTĚ</t>
  </si>
  <si>
    <t>CELKEM ODBOR TAJEMNÍKA</t>
  </si>
  <si>
    <t>Odbor školství kultury a sportu</t>
  </si>
  <si>
    <t xml:space="preserve">Školství  </t>
  </si>
  <si>
    <t>CELKEM ŠKOLSTVÍ</t>
  </si>
  <si>
    <t xml:space="preserve">Kultura   </t>
  </si>
  <si>
    <t xml:space="preserve">Ostatní  </t>
  </si>
  <si>
    <t>CELKEM OSTATNÍ</t>
  </si>
  <si>
    <t>CELKEM KULTURA</t>
  </si>
  <si>
    <t>Sport</t>
  </si>
  <si>
    <t>CELKEM SPORT</t>
  </si>
  <si>
    <t>CELKEM INFOCENTRUM</t>
  </si>
  <si>
    <t>CELKEM ODBOR ŠKOLSTVÍ, KULTURY A SPORTU</t>
  </si>
  <si>
    <t>Odbor stavební úřad</t>
  </si>
  <si>
    <t>CELKEM STAVEBNÍ ÚŘAD</t>
  </si>
  <si>
    <t xml:space="preserve">Odbor dopravy  </t>
  </si>
  <si>
    <t>CELKEM ODBOR DOPRAVY</t>
  </si>
  <si>
    <t>Odbor životního prostředí</t>
  </si>
  <si>
    <t>Vodoprávní  úřad</t>
  </si>
  <si>
    <t>CELKEM VODOPRÁVNÍ ÚŘAD</t>
  </si>
  <si>
    <t>Ochrana přírody</t>
  </si>
  <si>
    <t>CELKEM OCHRANA PŘÍRODY</t>
  </si>
  <si>
    <t>Odpadové hospodářství</t>
  </si>
  <si>
    <t>CELKEM ODPADOVÉ HOSPODÁŘSTVÍ</t>
  </si>
  <si>
    <t>CELKEM OCHRANA OVZDUŠÍ, OCHRANA ZPF, STÁTNÍ SPRÁVA LESŮ</t>
  </si>
  <si>
    <t>Ochrana ovzduší, ochrana ZPF, státní správa lesů</t>
  </si>
  <si>
    <t>Myslivost</t>
  </si>
  <si>
    <t>CELKEM MYSLIVOST</t>
  </si>
  <si>
    <t>Péče o veřejnou zeleň</t>
  </si>
  <si>
    <t>CELKEM PÉČE O VEŘEJNOU ZELEŇ</t>
  </si>
  <si>
    <t>CELKEM PROVOZOVÁNÍ SBĚRNÉHO DVORA A ODPADOVÉ HOSPODÁŘSTVÍ OBCE</t>
  </si>
  <si>
    <t>Péče o zvířata</t>
  </si>
  <si>
    <t>CELKEM PÉČE O ZVÍŘATA</t>
  </si>
  <si>
    <t>CELKEM ODBOR ŽIVOTNÍHO PROSTŘEDÍ</t>
  </si>
  <si>
    <t>Odbor sociálních věcí a zdravotnictví</t>
  </si>
  <si>
    <t>VÝDAJE CELKEM</t>
  </si>
  <si>
    <t>Příjmy</t>
  </si>
  <si>
    <t>CELKEM FINANCOVÁNÍ DO PŘÍJMŮ</t>
  </si>
  <si>
    <t>CELKEM NÁKLADY</t>
  </si>
  <si>
    <t>CELKOVÝ MOŽNÝ PŘEVOD DO I. ROZPOČTOVÉHO OKRUHU</t>
  </si>
  <si>
    <t>CELKEM VÝDAJE</t>
  </si>
  <si>
    <t>Ekonomický odbor</t>
  </si>
  <si>
    <t>Kancelář starosty, civilní obrana,JSDH</t>
  </si>
  <si>
    <t>Odbor stavební</t>
  </si>
  <si>
    <t>Odbor dopravy</t>
  </si>
  <si>
    <t xml:space="preserve">Příjmy   </t>
  </si>
  <si>
    <t xml:space="preserve">Výdaje   </t>
  </si>
  <si>
    <t>Rozdíl příjmů a výdajů</t>
  </si>
  <si>
    <t>Financování</t>
  </si>
  <si>
    <t>Daňové příjmy</t>
  </si>
  <si>
    <t>Nedaňové příjmy</t>
  </si>
  <si>
    <t>Kapitálové příjmy</t>
  </si>
  <si>
    <t>Příjmy celkem</t>
  </si>
  <si>
    <t>Výdaje celkem</t>
  </si>
  <si>
    <t>ÚZ</t>
  </si>
  <si>
    <t>čerpání sociálního fondu - příspěvek na životní pojištění nebo penz.připojištění</t>
  </si>
  <si>
    <t>úhrada sankcí</t>
  </si>
  <si>
    <t xml:space="preserve">propagační materiály </t>
  </si>
  <si>
    <t>převody z vlastních fondů - bytové hospodářství</t>
  </si>
  <si>
    <t>splátka úvěru Revitalizace centra města</t>
  </si>
  <si>
    <t>splátka úvěru Rekonstrukce a dostavba ZŠ K. Jeřábka</t>
  </si>
  <si>
    <t>ochranné pomůcky</t>
  </si>
  <si>
    <t>ASEKOL s.r.o.-zpětný odběr elektrozařízení</t>
  </si>
  <si>
    <t>komunikace - projekty, posudky - dopravní značení a neinvestiční akce</t>
  </si>
  <si>
    <t>dárky pro děti ze sociálně slabých rodin a dětských domovů</t>
  </si>
  <si>
    <t>nájemné za sál</t>
  </si>
  <si>
    <t>cestovné, parkovné, ubytování</t>
  </si>
  <si>
    <t>ostatní služby</t>
  </si>
  <si>
    <t>daň z převodu nemovitostí, daň z nemovitostí</t>
  </si>
  <si>
    <t>penzijní připojištění, životní připojištění</t>
  </si>
  <si>
    <t>čerpání sociálního fondu - poukázka při narození dítěte</t>
  </si>
  <si>
    <t>náklady na provedení krizových opatření</t>
  </si>
  <si>
    <t>Výdaje</t>
  </si>
  <si>
    <t>CELKEM FINANCOVÁNÍ DO VÝDAJŮ</t>
  </si>
  <si>
    <t>FINANCOVÁNÍ CELKEM</t>
  </si>
  <si>
    <t>Do příjmů - zapojení vlastních prostředků</t>
  </si>
  <si>
    <t>Do výdajů - splátky úvěrů</t>
  </si>
  <si>
    <t>Výzva 53 - vlastní podíl k dotaci</t>
  </si>
  <si>
    <t>v tom: provozní příspěvek RMS</t>
  </si>
  <si>
    <t>v tom: provozní příspěvky příspěvkovým organizacím</t>
  </si>
  <si>
    <t>v tom: provozní příspěvek Domov důchodců</t>
  </si>
  <si>
    <t>v tom: ztrátovost MHD, náklady na Integrovaný dopravní systém Ústeckého kraje</t>
  </si>
  <si>
    <t>dotace hlavní činnosti</t>
  </si>
  <si>
    <t>poplatek za připojení Czech Point</t>
  </si>
  <si>
    <t>nákup drobného materiálu, prací a úklidové prostředky</t>
  </si>
  <si>
    <t>reprefond - náklady na reprezentaci města a městského úřadu</t>
  </si>
  <si>
    <t>Říp o.p.s. členský příspěvek</t>
  </si>
  <si>
    <t>školení a udržovací školení</t>
  </si>
  <si>
    <t>rozpočet</t>
  </si>
  <si>
    <t>drobný dlouhodobý hmotný majetek (akumulátor, pneu, hadice apod., radiostanice MATRA)</t>
  </si>
  <si>
    <t>jiné</t>
  </si>
  <si>
    <t>správní poplatky - vidimace - odbor majetku a rozvoje města</t>
  </si>
  <si>
    <t>hřbitov - oprava a údržba, malování apod.</t>
  </si>
  <si>
    <t>prodej zboží v Infocentru, kopírování, focení</t>
  </si>
  <si>
    <t>Dlouhodobý úvěr (Rekonstrukce a dostavba ZŠ K.Jeřábka)-splatný do 20.10.2014</t>
  </si>
  <si>
    <t>(závazné ukazatele rozpočtu)</t>
  </si>
  <si>
    <t>v tom: ztrátovost MHD</t>
  </si>
  <si>
    <t>v tom: provozní příspěvek MŠ Pastelka Libušina ul.</t>
  </si>
  <si>
    <t xml:space="preserve">            provozní příspěvek MŠ Sluníčko Školní ul.</t>
  </si>
  <si>
    <t xml:space="preserve">            provozní příspěvek MŠ Písnička Řipská ul.</t>
  </si>
  <si>
    <t xml:space="preserve">            provozní příspěvek MŠ Pohádka ul. J. Hory</t>
  </si>
  <si>
    <t xml:space="preserve">            provozní příspěvek ZŠ K. Jeřábka</t>
  </si>
  <si>
    <t xml:space="preserve">            provozní příspěvek ZŠ Jungmannova</t>
  </si>
  <si>
    <t xml:space="preserve">            provozní příspěvek ZŠ Školní </t>
  </si>
  <si>
    <t xml:space="preserve">            provozní příspěvek DDM Trend</t>
  </si>
  <si>
    <t xml:space="preserve">            provozní příspěvek Podřipské muzeum</t>
  </si>
  <si>
    <t xml:space="preserve">            provozní příspěvek Kulturní zařízení města</t>
  </si>
  <si>
    <t>opravy a rekonstrukce bytového fondu</t>
  </si>
  <si>
    <t xml:space="preserve">čerpání fondu rozvoje bydlení - půjčky </t>
  </si>
  <si>
    <t>ztrátovost MHD</t>
  </si>
  <si>
    <t>daň z příjmů FO vybíraná srážkou</t>
  </si>
  <si>
    <t>místní poplatek za provoz systému shrom., sběru, přepravy, třídění, využívání a odstr. kom.odpadů</t>
  </si>
  <si>
    <t>místní poplatek za zábor užívání veřejného prostranství</t>
  </si>
  <si>
    <t>Výzva 40 - Vzdělávání v e-Gon centru</t>
  </si>
  <si>
    <t>CELKEM VÝZVA 40</t>
  </si>
  <si>
    <t>Výzva 53 - Posilování institucionální kapacity a efektivnosti veřejné správy</t>
  </si>
  <si>
    <t>spotřební materiál, tonery, nosiče dat apod.</t>
  </si>
  <si>
    <t>znalecké posudky k přestupkům</t>
  </si>
  <si>
    <t xml:space="preserve">Odbor sociálních věcí </t>
  </si>
  <si>
    <t xml:space="preserve">CELKEM ODBOR SOCIÁLNÍCH VĚCÍ </t>
  </si>
  <si>
    <t>DSO - Podřipsko - členský příspěvek</t>
  </si>
  <si>
    <t>SESO Severočeské sdružení obcí - členský příspěvek</t>
  </si>
  <si>
    <t>EUROREGION Labe - členský příspěvek</t>
  </si>
  <si>
    <t>SONO - Sdružení obcí pro nakládání s odpady - čl. příspěvek</t>
  </si>
  <si>
    <t>hřbitov - doplnění lékárničky</t>
  </si>
  <si>
    <t>úroky z úvěru (Rekonstrukce a dostavba ZŠ K.Jeřábka)</t>
  </si>
  <si>
    <t>úroky z úvěru (Revitalizace centra města)</t>
  </si>
  <si>
    <t>správní poplatky - vidimace a legalizace - matrika</t>
  </si>
  <si>
    <t>DEZA - úroky z půjček</t>
  </si>
  <si>
    <t>pojištění veškerého majetku města - soubory mov. věcí, nemovitostí + motorová vozidla</t>
  </si>
  <si>
    <t>nájemné pozemků na letišti</t>
  </si>
  <si>
    <t>kolky (obnova zbrojních průkazů - vydání osvědčení)</t>
  </si>
  <si>
    <t>nákup ostatního materiálu</t>
  </si>
  <si>
    <t xml:space="preserve">deratizace města </t>
  </si>
  <si>
    <t>péče o veřejnou zeleň, údržba zeleně po rekultivaci skládky</t>
  </si>
  <si>
    <t>grantový systém podpory svépomocných a volnočasových aktivit</t>
  </si>
  <si>
    <t>grantový systém podpory zdravotnických služeb</t>
  </si>
  <si>
    <t>grantový systém podpory sociálních služeb</t>
  </si>
  <si>
    <t>supervize pro oddělení soc.dávek a terénní pracovnici</t>
  </si>
  <si>
    <t>metropolitní síť - připojení kamerových bodů, příspěvkové organizace</t>
  </si>
  <si>
    <t>internet - paušální poplatek-městský úřad</t>
  </si>
  <si>
    <t>komunitní plánování - OON</t>
  </si>
  <si>
    <t>rekonstrukce v objektech města</t>
  </si>
  <si>
    <t>příprava akcí + PD</t>
  </si>
  <si>
    <t>Dlouhodobý úvěr (Revitalizace centra města)-splatný do 20.1.2016</t>
  </si>
  <si>
    <t>vyplacené náhrady z pojistných událostí (spoluúčast)</t>
  </si>
  <si>
    <t>posílení hlavní činnosti</t>
  </si>
  <si>
    <t>ostatní kultura a společenské spolky - dar Konfederaci pol.vězňů</t>
  </si>
  <si>
    <t xml:space="preserve">opravy v objektech města </t>
  </si>
  <si>
    <t>dary pro členy komisí</t>
  </si>
  <si>
    <t>Rozpočtový výhled Města Roudnice nad Labem na roky 2011-2016</t>
  </si>
  <si>
    <t>správní poplatky - odpady</t>
  </si>
  <si>
    <t>přijaté úroky (výzva 53 a 40)</t>
  </si>
  <si>
    <t>splátka úvěru nákupu cisternové stříkačky</t>
  </si>
  <si>
    <t>nákup drobného materiálu do 1tis. Kč</t>
  </si>
  <si>
    <t>pódium-instalace</t>
  </si>
  <si>
    <t xml:space="preserve">příspěvek na údržbu sportovišť </t>
  </si>
  <si>
    <t xml:space="preserve">            provozní příspěvek ZUŠ</t>
  </si>
  <si>
    <t>úroky z úvěru (nákup automobilové cisternové stříkačky)</t>
  </si>
  <si>
    <t>zůstatek účtu k 31.12.2011</t>
  </si>
  <si>
    <t>Dlouhodobý úvěr (Nákup automobilové cisternové stříkačky)-splatný do 15.2.2016</t>
  </si>
  <si>
    <t>ostatní drobný materiál</t>
  </si>
  <si>
    <t>sociální pojištění 25% z celk. mezd VPP</t>
  </si>
  <si>
    <t>opravy</t>
  </si>
  <si>
    <t>daň z příjmů za r. 2011</t>
  </si>
  <si>
    <t>klimatizace obřadní síně a přípravny</t>
  </si>
  <si>
    <t>převody zůstatku bankovních účtů 31. 12. 2011</t>
  </si>
  <si>
    <t>převody zůstatku účtu Sociálního fondu k 31. 12. 2011</t>
  </si>
  <si>
    <t>převody zůstatku účtu Fondu rozvoje bydlení k 31. 12. 2011</t>
  </si>
  <si>
    <t>zůstatek k 31.12.2012</t>
  </si>
  <si>
    <t>prodej DHM PNsP s.r.o. - splátka 2012</t>
  </si>
  <si>
    <t>strategický plán</t>
  </si>
  <si>
    <t>modernizace PCO</t>
  </si>
  <si>
    <t>MŠ Pastelka - výměna oken v jídelně</t>
  </si>
  <si>
    <t>studie, projekty</t>
  </si>
  <si>
    <t>osvětlení přechodů pro chodce</t>
  </si>
  <si>
    <t>VO - Budovatelů</t>
  </si>
  <si>
    <t>převod z rozpočtových účtů Fond rozvoje bydlení (konsolidace)</t>
  </si>
  <si>
    <t>správní poplatky -  OP + CD</t>
  </si>
  <si>
    <t xml:space="preserve">Dětský den </t>
  </si>
  <si>
    <t>vratka dotací na výplatu sociálních dávek z roku 2011</t>
  </si>
  <si>
    <t>grantový systém přeshraniční spolupráce (občanská sdružení)</t>
  </si>
  <si>
    <t>dar JSDHO</t>
  </si>
  <si>
    <t>revize, servis, oprava elektrocentrály, krytu CO</t>
  </si>
  <si>
    <t>převod bankovního účtu k 31.12.2011</t>
  </si>
  <si>
    <t>ZŠ Školní vybavení MŠ usnesení 698/2011</t>
  </si>
  <si>
    <t xml:space="preserve">ZŠ Jungmannova  - oprava schodů  vně budovy </t>
  </si>
  <si>
    <t>ZŠ Praktická -  opravy (balkon, zahradní domek, plot)</t>
  </si>
  <si>
    <t>MŠ Pastelka Libušina - odvod do rozpočtu zřizovatele (54 odpisy, 100 okna)</t>
  </si>
  <si>
    <t>ZŠ Školní - chodník k DDM +osvětlení</t>
  </si>
  <si>
    <t>ZUŠ - odvod do rozpočtu zřizovatele (79 tis. odpisy + 200 tis. na hydroizolace, 300 tis. adaptace patra)</t>
  </si>
  <si>
    <t>Masarykova MŠ, Dobrovského - odvod do rozpočtu zřizovatele( 26 tis. odpisy, 100 tis. střecha)</t>
  </si>
  <si>
    <t>přechod ul. Michálkova - osvětlení přechodu</t>
  </si>
  <si>
    <t>Alej 17. listopadu - moderní dopravní tepna , PD, IČ, AD</t>
  </si>
  <si>
    <t>Odpadové hospodářství obce</t>
  </si>
  <si>
    <t>převod zůstatku bank. účtu k 31.12.2011</t>
  </si>
  <si>
    <t>připojení 4 kamer na optickou síť</t>
  </si>
  <si>
    <t>mzdové prostředky - zaměstnanci MěÚ (rezerva)</t>
  </si>
  <si>
    <t>CELKEM VÝNOSY</t>
  </si>
  <si>
    <t>návrh rozpočtu</t>
  </si>
  <si>
    <r>
      <t xml:space="preserve">mzdové prostředky - zaměstnanci MěÚ </t>
    </r>
    <r>
      <rPr>
        <sz val="8"/>
        <color indexed="8"/>
        <rFont val="Arial"/>
        <family val="2"/>
        <charset val="238"/>
      </rPr>
      <t>(sníženo o předpokládaný příspěvek na st. správu 18,275 mil. Kč)</t>
    </r>
  </si>
  <si>
    <r>
      <t xml:space="preserve">sociální pojištění 25% z celk.mezd  zam. MěÚ </t>
    </r>
    <r>
      <rPr>
        <sz val="8"/>
        <color indexed="8"/>
        <rFont val="Arial"/>
        <family val="2"/>
        <charset val="238"/>
      </rPr>
      <t>(sníženo o předpokládaný příspěvek na st. správu 4,569 mil. Kč)</t>
    </r>
  </si>
  <si>
    <r>
      <t xml:space="preserve">zdravotní pojištění 9% -  zaměstnanci MěÚ </t>
    </r>
    <r>
      <rPr>
        <sz val="8"/>
        <color indexed="8"/>
        <rFont val="Arial"/>
        <family val="2"/>
        <charset val="238"/>
      </rPr>
      <t>(sníženo o předpokládaný příspěvek na st. správu 1,644 mil. Kč)</t>
    </r>
  </si>
  <si>
    <t>Rozpočtový výhled Města Roudnice nad Labem na období 2013-2017</t>
  </si>
  <si>
    <r>
      <t xml:space="preserve">provozní příspěvek RMS </t>
    </r>
    <r>
      <rPr>
        <sz val="8"/>
        <color indexed="8"/>
        <rFont val="Arial"/>
        <family val="2"/>
        <charset val="238"/>
      </rPr>
      <t>(11,07 mil. odpisy;  5,3 mil. KPB;  2,97 mil. ZS; 1,01 mil. komun.; 9,65 mil. Tech.sl.+ sběr.dv)</t>
    </r>
  </si>
  <si>
    <t>potraviny (voda v letním období)</t>
  </si>
  <si>
    <t>rekonstrukce služebny</t>
  </si>
  <si>
    <t>Výzva 40 - vlastní podíl k dotaci</t>
  </si>
  <si>
    <t>ZŠ Jungmannova - oprava nářaďovny a garáže</t>
  </si>
  <si>
    <t>grantový systém podpory komunitních služeb</t>
  </si>
  <si>
    <t>bezbariérové chodníky</t>
  </si>
  <si>
    <t>ochrana ovzduší - monitoring</t>
  </si>
  <si>
    <t>psi - krmení, veterinární ošetření</t>
  </si>
  <si>
    <t>zůstatek na účtu k 31.12.2011 včetně 1607,1634,1043</t>
  </si>
  <si>
    <t>zůstatek na účtu k 31.12.2012</t>
  </si>
  <si>
    <t>správní poplatky - průkazy ZTP - odbor sociálních věcí a zdravotnictví</t>
  </si>
  <si>
    <t>správní poplatky - vidimace - odbor sociálních věcí a zdravotnictví</t>
  </si>
  <si>
    <t>MŠ Pohádka, J.Hory - odvod do rozpočtu zřizovatele (198 tis. odpisy, 100 tis. opravy)</t>
  </si>
  <si>
    <t>Podřipské muzeum - odvod do rozpočtu zřizovatele (31 tis. odpisy, 100 tis. okna)</t>
  </si>
  <si>
    <t xml:space="preserve">MŠ Pohádka - oprava komína,  odvětrání půdy </t>
  </si>
  <si>
    <t>MŠ Pohádka + Pampeliška - oprava střešní krytiny</t>
  </si>
  <si>
    <t xml:space="preserve">MŠ Kytička  - oprava střecha </t>
  </si>
  <si>
    <t>MŠ Sluníčko - drenáže, kanalizace</t>
  </si>
  <si>
    <t>MŠ Školní - vyřešení dopravy jídla (požadavek KHS)</t>
  </si>
  <si>
    <t>MŠ Pohádka + Pampeliška  - výměna oken a dveří 3x</t>
  </si>
  <si>
    <t xml:space="preserve">MŠ Písnička - II etapa vybavení zahrady </t>
  </si>
  <si>
    <t xml:space="preserve">ZŠ Karla Jeřábka - výměna elektroinstalace - I.etapa </t>
  </si>
  <si>
    <t xml:space="preserve">ZŠ Jungmannova (Bezděkov)  - elektroinstalace, okna  </t>
  </si>
  <si>
    <t>přestavba MŠ a ZŠ Školní</t>
  </si>
  <si>
    <t xml:space="preserve">ZŠ Jungmannova  - DHM kuchyně (myčka) </t>
  </si>
  <si>
    <t>ZUŠ - odvlhčení budovy Rvačov</t>
  </si>
  <si>
    <t>ZUŠ - adaptace patra Rvačov</t>
  </si>
  <si>
    <t xml:space="preserve">Podřipské Muzeum - výměna oken </t>
  </si>
  <si>
    <t>získání pivovaru v exekučním řízení</t>
  </si>
  <si>
    <t>KZM - elektroinstalace hl. rozvadeč, nouzové osvětlení, kotelna, vzduchotechnika</t>
  </si>
  <si>
    <t>DDM - čidla světla, revize</t>
  </si>
  <si>
    <t>vlastní podíl k dotaci - rekonstrukce Klubu seniorů (Perspektiva)</t>
  </si>
  <si>
    <r>
      <t xml:space="preserve">nájemné pozemků - </t>
    </r>
    <r>
      <rPr>
        <sz val="9"/>
        <color indexed="8"/>
        <rFont val="Arial"/>
        <family val="2"/>
        <charset val="238"/>
      </rPr>
      <t>parkoviště před nemocnicí, cesta k zahrádkám, protipovodňový val</t>
    </r>
  </si>
  <si>
    <t>ostatní služby, tábory pro děti ze sociálně slabých rodin</t>
  </si>
  <si>
    <t>Domov důchodců - provozní příspěvek na odpisy</t>
  </si>
  <si>
    <t>rozšíření a modernizace MKDS (městský kamerový a dohlížecí systém)</t>
  </si>
  <si>
    <t>nákup drobného dlouhodobého hmotného majetku</t>
  </si>
  <si>
    <t>rezerva na daň z příjmu 2012</t>
  </si>
  <si>
    <t>BEC - vývoz nebezpečných odpadů ze sběrných dvorů ul. Žižkova a Hostěraz</t>
  </si>
  <si>
    <t>text</t>
  </si>
  <si>
    <r>
      <t>technologické centrum - projekt 2 (</t>
    </r>
    <r>
      <rPr>
        <sz val="8"/>
        <color indexed="8"/>
        <rFont val="Arial"/>
        <family val="2"/>
        <charset val="238"/>
      </rPr>
      <t>Helpdesk,Správa incidentů,Personal,Sharepoint,Virtualizace,Aukční server,Školení</t>
    </r>
    <r>
      <rPr>
        <sz val="9"/>
        <color indexed="8"/>
        <rFont val="Arial"/>
        <family val="2"/>
      </rPr>
      <t>)</t>
    </r>
  </si>
  <si>
    <r>
      <t>rozšíření metropolitní sítě (</t>
    </r>
    <r>
      <rPr>
        <sz val="8"/>
        <color indexed="8"/>
        <rFont val="Arial"/>
        <family val="2"/>
        <charset val="238"/>
      </rPr>
      <t>Firewall,Antispam,Licence,ustředna, odbavovací stanice+licence RRTV,rozšíření infrastruktury</t>
    </r>
    <r>
      <rPr>
        <sz val="9"/>
        <color indexed="8"/>
        <rFont val="Arial"/>
        <family val="2"/>
      </rPr>
      <t>)</t>
    </r>
  </si>
  <si>
    <t xml:space="preserve">spoluúčast e-Goverment - technologická centra (výzva 6), II.a III. etapa </t>
  </si>
  <si>
    <t xml:space="preserve">Zveřejněno dne: </t>
  </si>
  <si>
    <t xml:space="preserve">Sejmuto dne: </t>
  </si>
  <si>
    <t xml:space="preserve">            provozní příspěvek MŠ Kytička Dobrovského ul.</t>
  </si>
  <si>
    <t>Schválený rozpočet Města Roudnice nad Labem na rok 2012 v tis. Kč</t>
  </si>
  <si>
    <t>Schválený rozpočet Města Roudnice nad Labem na rok 2012</t>
  </si>
</sst>
</file>

<file path=xl/styles.xml><?xml version="1.0" encoding="utf-8"?>
<styleSheet xmlns="http://schemas.openxmlformats.org/spreadsheetml/2006/main">
  <numFmts count="1">
    <numFmt numFmtId="43" formatCode="_-* #,##0.00\ _K_č_-;\-* #,##0.00\ _K_č_-;_-* &quot;-&quot;??\ _K_č_-;_-@_-"/>
  </numFmts>
  <fonts count="43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b/>
      <sz val="14"/>
      <name val="Arial"/>
      <family val="2"/>
    </font>
    <font>
      <sz val="9"/>
      <name val="Arial"/>
      <family val="2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</font>
    <font>
      <b/>
      <sz val="10"/>
      <color indexed="10"/>
      <name val="Arial"/>
      <family val="2"/>
      <charset val="238"/>
    </font>
    <font>
      <sz val="9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 CE"/>
      <charset val="238"/>
    </font>
    <font>
      <sz val="9"/>
      <color indexed="8"/>
      <name val="Arial CE"/>
      <charset val="238"/>
    </font>
    <font>
      <b/>
      <sz val="9"/>
      <color indexed="8"/>
      <name val="Arial CE"/>
      <family val="2"/>
      <charset val="238"/>
    </font>
    <font>
      <i/>
      <sz val="9"/>
      <name val="Arial"/>
      <family val="2"/>
      <charset val="238"/>
    </font>
    <font>
      <i/>
      <sz val="9"/>
      <color indexed="8"/>
      <name val="Arial CE"/>
      <charset val="238"/>
    </font>
    <font>
      <b/>
      <sz val="14"/>
      <color indexed="8"/>
      <name val="Arial"/>
      <family val="2"/>
      <charset val="238"/>
    </font>
    <font>
      <i/>
      <sz val="9"/>
      <name val="Arial CE"/>
      <charset val="238"/>
    </font>
    <font>
      <b/>
      <i/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10"/>
      <color indexed="9"/>
      <name val="Arial"/>
      <family val="2"/>
      <charset val="238"/>
    </font>
    <font>
      <sz val="8.5"/>
      <color indexed="8"/>
      <name val="Arial"/>
      <family val="2"/>
    </font>
    <font>
      <sz val="8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Protection="1"/>
    <xf numFmtId="0" fontId="6" fillId="0" borderId="0" xfId="0" applyFont="1"/>
    <xf numFmtId="0" fontId="10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3" fontId="11" fillId="0" borderId="0" xfId="0" applyNumberFormat="1" applyFont="1"/>
    <xf numFmtId="3" fontId="12" fillId="0" borderId="1" xfId="0" applyNumberFormat="1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13" fillId="0" borderId="0" xfId="0" applyFont="1"/>
    <xf numFmtId="0" fontId="12" fillId="0" borderId="1" xfId="0" applyFont="1" applyFill="1" applyBorder="1" applyAlignment="1">
      <alignment horizontal="left" vertical="center"/>
    </xf>
    <xf numFmtId="0" fontId="14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</xf>
    <xf numFmtId="3" fontId="21" fillId="0" borderId="0" xfId="0" applyNumberFormat="1" applyFont="1" applyFill="1" applyBorder="1" applyAlignment="1" applyProtection="1">
      <alignment vertical="center"/>
    </xf>
    <xf numFmtId="3" fontId="12" fillId="0" borderId="1" xfId="0" applyNumberFormat="1" applyFont="1" applyFill="1" applyBorder="1" applyAlignment="1">
      <alignment horizontal="right" vertical="center"/>
    </xf>
    <xf numFmtId="0" fontId="14" fillId="0" borderId="2" xfId="0" applyFont="1" applyFill="1" applyBorder="1" applyAlignment="1" applyProtection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4" fillId="0" borderId="1" xfId="0" applyFont="1" applyFill="1" applyBorder="1" applyAlignment="1" applyProtection="1">
      <alignment horizontal="left" vertical="center"/>
    </xf>
    <xf numFmtId="0" fontId="14" fillId="0" borderId="3" xfId="0" applyFont="1" applyFill="1" applyBorder="1" applyAlignment="1" applyProtection="1">
      <alignment horizontal="left" vertical="center"/>
    </xf>
    <xf numFmtId="0" fontId="14" fillId="0" borderId="4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>
      <alignment vertical="center"/>
    </xf>
    <xf numFmtId="0" fontId="17" fillId="0" borderId="0" xfId="0" applyFont="1" applyFill="1"/>
    <xf numFmtId="0" fontId="17" fillId="0" borderId="1" xfId="0" applyFont="1" applyFill="1" applyBorder="1"/>
    <xf numFmtId="0" fontId="17" fillId="0" borderId="0" xfId="0" applyFont="1" applyBorder="1"/>
    <xf numFmtId="0" fontId="17" fillId="0" borderId="0" xfId="0" applyFont="1"/>
    <xf numFmtId="0" fontId="14" fillId="0" borderId="7" xfId="0" applyFont="1" applyFill="1" applyBorder="1" applyAlignment="1" applyProtection="1">
      <alignment horizontal="left" vertical="center"/>
    </xf>
    <xf numFmtId="0" fontId="17" fillId="0" borderId="0" xfId="0" applyFont="1" applyFill="1" applyBorder="1"/>
    <xf numFmtId="0" fontId="15" fillId="0" borderId="7" xfId="0" applyFont="1" applyFill="1" applyBorder="1" applyAlignment="1" applyProtection="1">
      <alignment horizontal="left" vertical="center"/>
    </xf>
    <xf numFmtId="3" fontId="23" fillId="0" borderId="8" xfId="0" applyNumberFormat="1" applyFont="1" applyFill="1" applyBorder="1" applyAlignment="1">
      <alignment horizontal="right"/>
    </xf>
    <xf numFmtId="0" fontId="29" fillId="0" borderId="0" xfId="0" applyFont="1"/>
    <xf numFmtId="0" fontId="31" fillId="0" borderId="0" xfId="0" applyFont="1"/>
    <xf numFmtId="0" fontId="33" fillId="0" borderId="0" xfId="0" applyFont="1"/>
    <xf numFmtId="0" fontId="34" fillId="0" borderId="0" xfId="0" applyFont="1" applyProtection="1"/>
    <xf numFmtId="3" fontId="28" fillId="0" borderId="0" xfId="0" applyNumberFormat="1" applyFont="1"/>
    <xf numFmtId="2" fontId="32" fillId="0" borderId="0" xfId="0" applyNumberFormat="1" applyFont="1"/>
    <xf numFmtId="0" fontId="35" fillId="4" borderId="9" xfId="0" applyFont="1" applyFill="1" applyBorder="1" applyProtection="1"/>
    <xf numFmtId="3" fontId="32" fillId="0" borderId="9" xfId="0" applyNumberFormat="1" applyFont="1" applyBorder="1"/>
    <xf numFmtId="3" fontId="32" fillId="0" borderId="0" xfId="0" applyNumberFormat="1" applyFont="1"/>
    <xf numFmtId="0" fontId="34" fillId="0" borderId="0" xfId="0" applyFont="1" applyBorder="1" applyProtection="1"/>
    <xf numFmtId="3" fontId="32" fillId="0" borderId="0" xfId="0" applyNumberFormat="1" applyFont="1" applyFill="1" applyBorder="1" applyAlignment="1">
      <alignment horizontal="right"/>
    </xf>
    <xf numFmtId="0" fontId="32" fillId="0" borderId="9" xfId="0" applyFont="1" applyBorder="1" applyProtection="1"/>
    <xf numFmtId="0" fontId="32" fillId="0" borderId="9" xfId="0" applyFont="1" applyBorder="1"/>
    <xf numFmtId="3" fontId="33" fillId="0" borderId="0" xfId="0" applyNumberFormat="1" applyFont="1"/>
    <xf numFmtId="3" fontId="36" fillId="0" borderId="0" xfId="0" applyNumberFormat="1" applyFont="1"/>
    <xf numFmtId="0" fontId="37" fillId="0" borderId="0" xfId="0" applyFont="1"/>
    <xf numFmtId="0" fontId="38" fillId="0" borderId="0" xfId="0" applyFont="1"/>
    <xf numFmtId="3" fontId="29" fillId="0" borderId="0" xfId="0" applyNumberFormat="1" applyFont="1"/>
    <xf numFmtId="0" fontId="32" fillId="0" borderId="0" xfId="0" applyFont="1"/>
    <xf numFmtId="14" fontId="29" fillId="0" borderId="0" xfId="0" applyNumberFormat="1" applyFont="1"/>
    <xf numFmtId="0" fontId="39" fillId="0" borderId="0" xfId="0" applyFont="1"/>
    <xf numFmtId="0" fontId="8" fillId="0" borderId="0" xfId="0" applyFont="1"/>
    <xf numFmtId="0" fontId="23" fillId="0" borderId="0" xfId="0" applyFont="1"/>
    <xf numFmtId="0" fontId="30" fillId="2" borderId="9" xfId="0" applyFont="1" applyFill="1" applyBorder="1" applyProtection="1"/>
    <xf numFmtId="3" fontId="32" fillId="2" borderId="9" xfId="0" applyNumberFormat="1" applyFont="1" applyFill="1" applyBorder="1" applyAlignment="1">
      <alignment horizontal="right"/>
    </xf>
    <xf numFmtId="3" fontId="32" fillId="2" borderId="5" xfId="0" applyNumberFormat="1" applyFont="1" applyFill="1" applyBorder="1" applyAlignment="1">
      <alignment horizontal="right"/>
    </xf>
    <xf numFmtId="3" fontId="32" fillId="2" borderId="1" xfId="0" applyNumberFormat="1" applyFont="1" applyFill="1" applyBorder="1" applyAlignment="1">
      <alignment horizontal="right"/>
    </xf>
    <xf numFmtId="3" fontId="32" fillId="2" borderId="9" xfId="0" applyNumberFormat="1" applyFont="1" applyFill="1" applyBorder="1"/>
    <xf numFmtId="0" fontId="34" fillId="3" borderId="9" xfId="0" applyFont="1" applyFill="1" applyBorder="1" applyProtection="1"/>
    <xf numFmtId="3" fontId="32" fillId="3" borderId="9" xfId="0" applyNumberFormat="1" applyFont="1" applyFill="1" applyBorder="1" applyAlignment="1">
      <alignment horizontal="right"/>
    </xf>
    <xf numFmtId="0" fontId="30" fillId="2" borderId="0" xfId="0" applyFont="1" applyFill="1" applyProtection="1"/>
    <xf numFmtId="1" fontId="31" fillId="2" borderId="0" xfId="0" applyNumberFormat="1" applyFont="1" applyFill="1" applyBorder="1" applyAlignment="1">
      <alignment horizontal="center"/>
    </xf>
    <xf numFmtId="0" fontId="35" fillId="2" borderId="0" xfId="0" applyFont="1" applyFill="1" applyProtection="1"/>
    <xf numFmtId="3" fontId="28" fillId="2" borderId="0" xfId="0" applyNumberFormat="1" applyFont="1" applyFill="1"/>
    <xf numFmtId="2" fontId="32" fillId="2" borderId="0" xfId="0" applyNumberFormat="1" applyFont="1" applyFill="1"/>
    <xf numFmtId="3" fontId="32" fillId="4" borderId="9" xfId="0" applyNumberFormat="1" applyFont="1" applyFill="1" applyBorder="1"/>
    <xf numFmtId="2" fontId="32" fillId="4" borderId="0" xfId="0" applyNumberFormat="1" applyFont="1" applyFill="1"/>
    <xf numFmtId="0" fontId="23" fillId="0" borderId="10" xfId="0" applyFont="1" applyFill="1" applyBorder="1" applyAlignment="1">
      <alignment horizontal="left" vertical="center"/>
    </xf>
    <xf numFmtId="3" fontId="23" fillId="0" borderId="10" xfId="0" applyNumberFormat="1" applyFont="1" applyFill="1" applyBorder="1"/>
    <xf numFmtId="2" fontId="9" fillId="0" borderId="0" xfId="0" applyNumberFormat="1" applyFont="1" applyFill="1"/>
    <xf numFmtId="0" fontId="23" fillId="0" borderId="9" xfId="0" applyFont="1" applyFill="1" applyBorder="1" applyAlignment="1">
      <alignment horizontal="left" vertical="center"/>
    </xf>
    <xf numFmtId="3" fontId="23" fillId="0" borderId="9" xfId="0" applyNumberFormat="1" applyFont="1" applyFill="1" applyBorder="1"/>
    <xf numFmtId="2" fontId="27" fillId="0" borderId="0" xfId="0" applyNumberFormat="1" applyFont="1" applyFill="1"/>
    <xf numFmtId="0" fontId="26" fillId="0" borderId="11" xfId="0" applyFont="1" applyFill="1" applyBorder="1" applyAlignment="1">
      <alignment horizontal="left" vertical="center"/>
    </xf>
    <xf numFmtId="3" fontId="23" fillId="0" borderId="11" xfId="0" applyNumberFormat="1" applyFont="1" applyFill="1" applyBorder="1"/>
    <xf numFmtId="0" fontId="26" fillId="0" borderId="8" xfId="0" applyFont="1" applyFill="1" applyBorder="1" applyProtection="1"/>
    <xf numFmtId="0" fontId="30" fillId="4" borderId="9" xfId="0" applyFont="1" applyFill="1" applyBorder="1" applyProtection="1"/>
    <xf numFmtId="3" fontId="32" fillId="4" borderId="9" xfId="0" applyNumberFormat="1" applyFont="1" applyFill="1" applyBorder="1" applyAlignment="1">
      <alignment horizontal="right"/>
    </xf>
    <xf numFmtId="3" fontId="32" fillId="4" borderId="5" xfId="0" applyNumberFormat="1" applyFont="1" applyFill="1" applyBorder="1" applyAlignment="1">
      <alignment horizontal="right"/>
    </xf>
    <xf numFmtId="3" fontId="32" fillId="4" borderId="1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7" fillId="0" borderId="1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3" fontId="36" fillId="0" borderId="0" xfId="0" applyNumberFormat="1" applyFont="1" applyAlignment="1">
      <alignment horizontal="right"/>
    </xf>
    <xf numFmtId="0" fontId="23" fillId="0" borderId="9" xfId="0" applyFont="1" applyBorder="1" applyProtection="1"/>
    <xf numFmtId="3" fontId="23" fillId="0" borderId="9" xfId="0" applyNumberFormat="1" applyFont="1" applyBorder="1"/>
    <xf numFmtId="2" fontId="23" fillId="0" borderId="0" xfId="0" applyNumberFormat="1" applyFont="1"/>
    <xf numFmtId="3" fontId="12" fillId="0" borderId="0" xfId="0" applyNumberFormat="1" applyFont="1" applyFill="1" applyBorder="1" applyAlignment="1">
      <alignment vertical="center"/>
    </xf>
    <xf numFmtId="0" fontId="19" fillId="0" borderId="0" xfId="0" applyFont="1" applyFill="1" applyBorder="1"/>
    <xf numFmtId="0" fontId="6" fillId="0" borderId="0" xfId="0" applyFont="1" applyFill="1" applyAlignment="1">
      <alignment horizontal="center"/>
    </xf>
    <xf numFmtId="0" fontId="35" fillId="2" borderId="9" xfId="0" applyFont="1" applyFill="1" applyBorder="1" applyProtection="1"/>
    <xf numFmtId="3" fontId="40" fillId="0" borderId="0" xfId="0" applyNumberFormat="1" applyFont="1"/>
    <xf numFmtId="0" fontId="40" fillId="0" borderId="0" xfId="0" applyFont="1"/>
    <xf numFmtId="0" fontId="6" fillId="0" borderId="0" xfId="0" applyFont="1" applyAlignment="1">
      <alignment horizontal="left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6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horizontal="left" vertical="center"/>
    </xf>
    <xf numFmtId="3" fontId="20" fillId="0" borderId="1" xfId="0" applyNumberFormat="1" applyFont="1" applyFill="1" applyBorder="1" applyAlignment="1" applyProtection="1">
      <alignment vertical="center"/>
    </xf>
    <xf numFmtId="0" fontId="16" fillId="0" borderId="6" xfId="0" applyFont="1" applyFill="1" applyBorder="1" applyAlignment="1" applyProtection="1">
      <alignment horizontal="left" vertical="center"/>
    </xf>
    <xf numFmtId="0" fontId="15" fillId="0" borderId="1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center"/>
    </xf>
    <xf numFmtId="0" fontId="16" fillId="0" borderId="2" xfId="0" applyFont="1" applyFill="1" applyBorder="1" applyAlignment="1" applyProtection="1">
      <alignment horizontal="left" vertical="center"/>
    </xf>
    <xf numFmtId="0" fontId="17" fillId="0" borderId="13" xfId="0" applyFont="1" applyFill="1" applyBorder="1" applyAlignment="1"/>
    <xf numFmtId="0" fontId="17" fillId="0" borderId="0" xfId="0" applyFont="1" applyFill="1" applyAlignment="1"/>
    <xf numFmtId="0" fontId="16" fillId="0" borderId="1" xfId="0" applyFont="1" applyFill="1" applyBorder="1"/>
    <xf numFmtId="0" fontId="15" fillId="0" borderId="2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/>
    <xf numFmtId="0" fontId="20" fillId="0" borderId="0" xfId="0" applyFont="1" applyFill="1" applyBorder="1" applyAlignment="1">
      <alignment horizontal="left" vertical="center"/>
    </xf>
    <xf numFmtId="0" fontId="13" fillId="0" borderId="7" xfId="0" applyFont="1" applyFill="1" applyBorder="1"/>
    <xf numFmtId="0" fontId="22" fillId="0" borderId="0" xfId="0" applyFont="1" applyFill="1" applyBorder="1" applyAlignment="1">
      <alignment vertical="center"/>
    </xf>
    <xf numFmtId="0" fontId="30" fillId="0" borderId="0" xfId="0" applyFont="1" applyFill="1" applyProtection="1"/>
    <xf numFmtId="1" fontId="31" fillId="0" borderId="0" xfId="0" applyNumberFormat="1" applyFont="1" applyFill="1" applyBorder="1" applyAlignment="1">
      <alignment horizontal="center"/>
    </xf>
    <xf numFmtId="0" fontId="31" fillId="0" borderId="0" xfId="0" applyFont="1" applyFill="1"/>
    <xf numFmtId="0" fontId="0" fillId="0" borderId="0" xfId="0" applyFill="1"/>
    <xf numFmtId="2" fontId="2" fillId="0" borderId="0" xfId="0" applyNumberFormat="1" applyFont="1" applyFill="1" applyBorder="1" applyAlignment="1">
      <alignment horizontal="center"/>
    </xf>
    <xf numFmtId="0" fontId="6" fillId="0" borderId="0" xfId="0" applyFont="1" applyFill="1"/>
    <xf numFmtId="0" fontId="10" fillId="0" borderId="0" xfId="0" applyFont="1" applyFill="1"/>
    <xf numFmtId="1" fontId="2" fillId="0" borderId="0" xfId="0" applyNumberFormat="1" applyFont="1" applyFill="1" applyBorder="1" applyAlignment="1">
      <alignment horizontal="center"/>
    </xf>
    <xf numFmtId="0" fontId="4" fillId="0" borderId="0" xfId="0" applyFont="1" applyFill="1" applyProtection="1"/>
    <xf numFmtId="0" fontId="30" fillId="0" borderId="9" xfId="0" applyFont="1" applyFill="1" applyBorder="1" applyProtection="1"/>
    <xf numFmtId="3" fontId="32" fillId="0" borderId="9" xfId="0" applyNumberFormat="1" applyFont="1" applyFill="1" applyBorder="1" applyAlignment="1">
      <alignment horizontal="right"/>
    </xf>
    <xf numFmtId="0" fontId="33" fillId="0" borderId="0" xfId="0" applyFont="1" applyFill="1"/>
    <xf numFmtId="0" fontId="34" fillId="0" borderId="0" xfId="0" applyFont="1" applyFill="1" applyProtection="1"/>
    <xf numFmtId="2" fontId="32" fillId="0" borderId="0" xfId="0" applyNumberFormat="1" applyFont="1" applyFill="1"/>
    <xf numFmtId="0" fontId="35" fillId="0" borderId="0" xfId="0" applyFont="1" applyFill="1" applyProtection="1"/>
    <xf numFmtId="0" fontId="35" fillId="0" borderId="9" xfId="0" applyFont="1" applyFill="1" applyBorder="1" applyProtection="1"/>
    <xf numFmtId="3" fontId="32" fillId="0" borderId="9" xfId="0" applyNumberFormat="1" applyFont="1" applyFill="1" applyBorder="1"/>
    <xf numFmtId="0" fontId="34" fillId="0" borderId="0" xfId="0" applyFont="1" applyFill="1" applyBorder="1" applyProtection="1"/>
    <xf numFmtId="0" fontId="32" fillId="0" borderId="9" xfId="0" applyFont="1" applyFill="1" applyBorder="1" applyProtection="1"/>
    <xf numFmtId="0" fontId="32" fillId="0" borderId="9" xfId="0" applyFont="1" applyFill="1" applyBorder="1"/>
    <xf numFmtId="0" fontId="23" fillId="0" borderId="9" xfId="0" applyFont="1" applyFill="1" applyBorder="1" applyProtection="1"/>
    <xf numFmtId="3" fontId="11" fillId="0" borderId="0" xfId="0" applyNumberFormat="1" applyFont="1" applyFill="1"/>
    <xf numFmtId="0" fontId="3" fillId="0" borderId="0" xfId="0" applyFont="1" applyFill="1"/>
    <xf numFmtId="2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3" fontId="17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Alignment="1">
      <alignment horizontal="center"/>
    </xf>
    <xf numFmtId="3" fontId="14" fillId="0" borderId="2" xfId="0" applyNumberFormat="1" applyFont="1" applyFill="1" applyBorder="1" applyAlignment="1" applyProtection="1">
      <alignment horizontal="right" vertical="center"/>
    </xf>
    <xf numFmtId="3" fontId="14" fillId="0" borderId="1" xfId="0" applyNumberFormat="1" applyFont="1" applyFill="1" applyBorder="1" applyAlignment="1" applyProtection="1">
      <alignment horizontal="right" vertical="center"/>
    </xf>
    <xf numFmtId="3" fontId="7" fillId="0" borderId="1" xfId="0" applyNumberFormat="1" applyFont="1" applyFill="1" applyBorder="1" applyAlignment="1" applyProtection="1">
      <alignment horizontal="right" vertical="center"/>
    </xf>
    <xf numFmtId="3" fontId="21" fillId="0" borderId="1" xfId="0" applyNumberFormat="1" applyFont="1" applyFill="1" applyBorder="1" applyAlignment="1" applyProtection="1">
      <alignment horizontal="right" vertical="center"/>
    </xf>
    <xf numFmtId="3" fontId="17" fillId="0" borderId="1" xfId="0" applyNumberFormat="1" applyFont="1" applyFill="1" applyBorder="1" applyAlignment="1">
      <alignment horizontal="right"/>
    </xf>
    <xf numFmtId="3" fontId="12" fillId="0" borderId="1" xfId="0" applyNumberFormat="1" applyFont="1" applyFill="1" applyBorder="1" applyAlignment="1" applyProtection="1">
      <alignment horizontal="right" vertical="center"/>
    </xf>
    <xf numFmtId="3" fontId="12" fillId="0" borderId="0" xfId="0" applyNumberFormat="1" applyFont="1" applyFill="1" applyBorder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" fontId="21" fillId="0" borderId="0" xfId="0" applyNumberFormat="1" applyFont="1" applyFill="1" applyBorder="1" applyAlignment="1" applyProtection="1">
      <alignment horizontal="right" vertical="center"/>
    </xf>
    <xf numFmtId="3" fontId="14" fillId="0" borderId="7" xfId="0" applyNumberFormat="1" applyFont="1" applyFill="1" applyBorder="1" applyAlignment="1" applyProtection="1">
      <alignment horizontal="right" vertical="center"/>
    </xf>
    <xf numFmtId="3" fontId="3" fillId="0" borderId="1" xfId="0" applyNumberFormat="1" applyFont="1" applyFill="1" applyBorder="1" applyAlignment="1">
      <alignment horizontal="right"/>
    </xf>
    <xf numFmtId="3" fontId="14" fillId="0" borderId="3" xfId="0" applyNumberFormat="1" applyFont="1" applyFill="1" applyBorder="1" applyAlignment="1" applyProtection="1">
      <alignment horizontal="right" vertical="center"/>
    </xf>
    <xf numFmtId="3" fontId="14" fillId="0" borderId="0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Alignment="1">
      <alignment horizontal="center"/>
    </xf>
    <xf numFmtId="0" fontId="23" fillId="0" borderId="14" xfId="0" applyFont="1" applyFill="1" applyBorder="1" applyAlignment="1">
      <alignment horizontal="left" vertical="center"/>
    </xf>
    <xf numFmtId="3" fontId="23" fillId="0" borderId="14" xfId="0" applyNumberFormat="1" applyFont="1" applyFill="1" applyBorder="1"/>
    <xf numFmtId="0" fontId="6" fillId="0" borderId="0" xfId="0" applyFont="1" applyFill="1" applyAlignment="1">
      <alignment horizontal="left"/>
    </xf>
    <xf numFmtId="3" fontId="14" fillId="0" borderId="6" xfId="0" applyNumberFormat="1" applyFont="1" applyFill="1" applyBorder="1" applyAlignment="1" applyProtection="1">
      <alignment horizontal="right" vertical="center"/>
    </xf>
    <xf numFmtId="3" fontId="17" fillId="0" borderId="6" xfId="0" applyNumberFormat="1" applyFont="1" applyFill="1" applyBorder="1" applyAlignment="1" applyProtection="1">
      <alignment horizontal="right" vertical="center"/>
    </xf>
    <xf numFmtId="3" fontId="17" fillId="0" borderId="0" xfId="0" applyNumberFormat="1" applyFont="1" applyFill="1" applyBorder="1" applyAlignment="1" applyProtection="1">
      <alignment horizontal="right" vertical="center"/>
    </xf>
    <xf numFmtId="3" fontId="12" fillId="0" borderId="2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 applyProtection="1">
      <alignment horizontal="right" vertical="center"/>
    </xf>
    <xf numFmtId="3" fontId="17" fillId="0" borderId="0" xfId="0" applyNumberFormat="1" applyFont="1" applyFill="1" applyBorder="1" applyAlignment="1">
      <alignment horizontal="right"/>
    </xf>
    <xf numFmtId="3" fontId="14" fillId="0" borderId="4" xfId="0" applyNumberFormat="1" applyFont="1" applyFill="1" applyBorder="1" applyAlignment="1" applyProtection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13" fillId="0" borderId="7" xfId="0" applyNumberFormat="1" applyFont="1" applyFill="1" applyBorder="1" applyAlignment="1">
      <alignment horizontal="right"/>
    </xf>
    <xf numFmtId="3" fontId="20" fillId="0" borderId="1" xfId="0" applyNumberFormat="1" applyFont="1" applyFill="1" applyBorder="1" applyAlignment="1" applyProtection="1">
      <alignment horizontal="right" vertical="center"/>
    </xf>
    <xf numFmtId="3" fontId="20" fillId="0" borderId="0" xfId="0" applyNumberFormat="1" applyFont="1" applyFill="1" applyBorder="1" applyAlignment="1" applyProtection="1">
      <alignment horizontal="right" vertical="center"/>
    </xf>
    <xf numFmtId="3" fontId="17" fillId="0" borderId="1" xfId="0" applyNumberFormat="1" applyFont="1" applyFill="1" applyBorder="1" applyAlignment="1" applyProtection="1">
      <alignment horizontal="right"/>
    </xf>
    <xf numFmtId="0" fontId="7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43" fontId="14" fillId="0" borderId="0" xfId="1" applyFont="1" applyFill="1" applyBorder="1" applyAlignment="1" applyProtection="1">
      <alignment vertical="center"/>
    </xf>
    <xf numFmtId="3" fontId="14" fillId="0" borderId="0" xfId="1" applyNumberFormat="1" applyFont="1" applyFill="1" applyBorder="1" applyAlignment="1" applyProtection="1">
      <alignment horizontal="righ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3" fontId="41" fillId="0" borderId="0" xfId="0" applyNumberFormat="1" applyFont="1" applyFill="1" applyBorder="1" applyAlignment="1">
      <alignment horizontal="center" vertical="center"/>
    </xf>
    <xf numFmtId="3" fontId="41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Alignment="1"/>
  </cellXfs>
  <cellStyles count="2">
    <cellStyle name="čárky" xfId="1" builtinId="3"/>
    <cellStyle name="normální" xfId="0" builtinId="0"/>
  </cellStyles>
  <dxfs count="0"/>
  <tableStyles count="0" defaultTableStyle="TableStyleMedium9" defaultPivotStyle="PivotStyleLight16"/>
  <colors>
    <mruColors>
      <color rgb="FFFF99CC"/>
      <color rgb="FFFF3399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9"/>
  <sheetViews>
    <sheetView workbookViewId="0">
      <selection activeCell="L38" sqref="L38"/>
    </sheetView>
  </sheetViews>
  <sheetFormatPr defaultRowHeight="12.75"/>
  <cols>
    <col min="1" max="1" width="65.5703125" style="2" customWidth="1"/>
    <col min="2" max="2" width="13.28515625" customWidth="1"/>
    <col min="3" max="3" width="13.28515625" hidden="1" customWidth="1"/>
    <col min="4" max="5" width="14.140625" hidden="1" customWidth="1"/>
    <col min="6" max="10" width="13.28515625" customWidth="1"/>
  </cols>
  <sheetData>
    <row r="1" spans="1:10" ht="24.75" customHeight="1">
      <c r="A1" s="106" t="s">
        <v>453</v>
      </c>
      <c r="B1" s="106"/>
      <c r="C1" s="106"/>
      <c r="D1" s="106"/>
      <c r="E1" s="106"/>
      <c r="F1" s="106"/>
      <c r="G1" s="106"/>
      <c r="H1" s="106"/>
    </row>
    <row r="2" spans="1:10" ht="18" customHeight="1">
      <c r="A2" s="102"/>
      <c r="B2" s="6"/>
      <c r="C2" s="6"/>
      <c r="F2" s="6"/>
      <c r="G2" s="6"/>
      <c r="H2" s="6"/>
      <c r="I2" s="6"/>
      <c r="J2" s="6"/>
    </row>
    <row r="3" spans="1:10" ht="12.75" customHeight="1">
      <c r="A3" s="4"/>
      <c r="B3" s="6"/>
      <c r="C3" s="6"/>
      <c r="D3" s="6"/>
      <c r="E3" s="6"/>
      <c r="F3" s="6"/>
      <c r="G3" s="6"/>
      <c r="H3" s="6"/>
      <c r="I3" s="6"/>
      <c r="J3" s="6"/>
    </row>
    <row r="4" spans="1:10" s="1" customFormat="1" ht="11.25" customHeight="1">
      <c r="A4" s="5"/>
      <c r="B4" s="7"/>
      <c r="C4" s="7"/>
      <c r="D4" s="7"/>
      <c r="E4" s="7"/>
      <c r="F4" s="7"/>
      <c r="G4" s="7"/>
      <c r="H4" s="7"/>
      <c r="I4" s="7"/>
      <c r="J4" s="7"/>
    </row>
    <row r="5" spans="1:10" s="1" customFormat="1" ht="10.5" customHeight="1">
      <c r="A5" s="5"/>
      <c r="B5" s="8">
        <v>2011</v>
      </c>
      <c r="C5" s="8"/>
      <c r="D5" s="8"/>
      <c r="E5" s="8"/>
      <c r="F5" s="8">
        <v>2012</v>
      </c>
      <c r="G5" s="8">
        <v>2013</v>
      </c>
      <c r="H5" s="8">
        <v>2014</v>
      </c>
      <c r="I5" s="8">
        <v>2015</v>
      </c>
      <c r="J5" s="8">
        <v>2016</v>
      </c>
    </row>
    <row r="6" spans="1:10" s="1" customFormat="1" ht="12">
      <c r="A6" s="3"/>
      <c r="B6" s="8" t="s">
        <v>189</v>
      </c>
      <c r="C6" s="8"/>
      <c r="D6" s="8"/>
      <c r="E6" s="8"/>
      <c r="F6" s="8" t="s">
        <v>189</v>
      </c>
      <c r="G6" s="8" t="s">
        <v>189</v>
      </c>
      <c r="H6" s="8" t="s">
        <v>189</v>
      </c>
      <c r="I6" s="8" t="s">
        <v>189</v>
      </c>
      <c r="J6" s="8" t="s">
        <v>189</v>
      </c>
    </row>
    <row r="7" spans="1:10" s="35" customFormat="1">
      <c r="A7" s="64" t="s">
        <v>348</v>
      </c>
      <c r="B7" s="65"/>
      <c r="C7" s="65"/>
      <c r="D7" s="65"/>
      <c r="E7" s="65"/>
      <c r="F7" s="65"/>
      <c r="G7" s="65"/>
      <c r="H7" s="65"/>
      <c r="I7" s="65"/>
      <c r="J7" s="65"/>
    </row>
    <row r="8" spans="1:10" s="36" customFormat="1">
      <c r="A8" s="80" t="s">
        <v>352</v>
      </c>
      <c r="B8" s="81" t="e">
        <f>'Položkový rozpočet 2012'!#REF!</f>
        <v>#REF!</v>
      </c>
      <c r="C8" s="82"/>
      <c r="D8" s="83"/>
      <c r="E8" s="83"/>
      <c r="F8" s="81">
        <v>144000</v>
      </c>
      <c r="G8" s="81">
        <v>148000</v>
      </c>
      <c r="H8" s="81">
        <f>1.05*G8</f>
        <v>155400</v>
      </c>
      <c r="I8" s="81">
        <v>162608</v>
      </c>
      <c r="J8" s="81">
        <v>162608</v>
      </c>
    </row>
    <row r="9" spans="1:10" s="36" customFormat="1">
      <c r="A9" s="80" t="s">
        <v>353</v>
      </c>
      <c r="B9" s="81" t="e">
        <f>'Položkový rozpočet 2012'!#REF!</f>
        <v>#REF!</v>
      </c>
      <c r="C9" s="82"/>
      <c r="D9" s="83"/>
      <c r="E9" s="83"/>
      <c r="F9" s="81">
        <v>25500</v>
      </c>
      <c r="G9" s="81">
        <v>25500</v>
      </c>
      <c r="H9" s="81">
        <v>25500</v>
      </c>
      <c r="I9" s="81">
        <v>25500</v>
      </c>
      <c r="J9" s="81">
        <v>25500</v>
      </c>
    </row>
    <row r="10" spans="1:10" s="36" customFormat="1">
      <c r="A10" s="80" t="s">
        <v>354</v>
      </c>
      <c r="B10" s="81" t="e">
        <f>'Položkový rozpočet 2012'!#REF!</f>
        <v>#REF!</v>
      </c>
      <c r="C10" s="82"/>
      <c r="D10" s="83"/>
      <c r="E10" s="83"/>
      <c r="F10" s="81">
        <v>300</v>
      </c>
      <c r="G10" s="81">
        <v>300</v>
      </c>
      <c r="H10" s="81">
        <v>300</v>
      </c>
      <c r="I10" s="81">
        <v>300</v>
      </c>
      <c r="J10" s="81">
        <v>300</v>
      </c>
    </row>
    <row r="11" spans="1:10" s="36" customFormat="1">
      <c r="A11" s="80" t="s">
        <v>285</v>
      </c>
      <c r="B11" s="81" t="e">
        <f>'Položkový rozpočet 2012'!#REF!</f>
        <v>#REF!</v>
      </c>
      <c r="C11" s="82"/>
      <c r="D11" s="83"/>
      <c r="E11" s="83"/>
      <c r="F11" s="81">
        <v>39000</v>
      </c>
      <c r="G11" s="81">
        <v>39000</v>
      </c>
      <c r="H11" s="81">
        <v>40000</v>
      </c>
      <c r="I11" s="81">
        <v>40000</v>
      </c>
      <c r="J11" s="81">
        <v>40000</v>
      </c>
    </row>
    <row r="12" spans="1:10" s="36" customFormat="1">
      <c r="A12" s="57" t="s">
        <v>355</v>
      </c>
      <c r="B12" s="58" t="e">
        <f>SUM(B8:B11)</f>
        <v>#REF!</v>
      </c>
      <c r="C12" s="59"/>
      <c r="D12" s="60"/>
      <c r="E12" s="60"/>
      <c r="F12" s="58">
        <f>SUM(F8:F11)</f>
        <v>208800</v>
      </c>
      <c r="G12" s="58">
        <f>SUM(G8:G11)</f>
        <v>212800</v>
      </c>
      <c r="H12" s="58">
        <f>SUM(H8:H11)</f>
        <v>221200</v>
      </c>
      <c r="I12" s="58">
        <f>SUM(I8:I11)</f>
        <v>228408</v>
      </c>
      <c r="J12" s="58">
        <f>SUM(J8:J11)</f>
        <v>228408</v>
      </c>
    </row>
    <row r="13" spans="1:10" s="34" customFormat="1">
      <c r="A13" s="37"/>
      <c r="B13" s="38"/>
      <c r="C13" s="39"/>
      <c r="D13" s="39"/>
      <c r="E13" s="39"/>
      <c r="F13" s="38"/>
      <c r="G13" s="38"/>
      <c r="H13" s="38"/>
      <c r="I13" s="38"/>
      <c r="J13" s="38"/>
    </row>
    <row r="14" spans="1:10" s="34" customFormat="1">
      <c r="A14" s="66" t="s">
        <v>349</v>
      </c>
      <c r="B14" s="67"/>
      <c r="C14" s="68"/>
      <c r="D14" s="68"/>
      <c r="E14" s="68"/>
      <c r="F14" s="67"/>
      <c r="G14" s="67"/>
      <c r="H14" s="67"/>
      <c r="I14" s="67"/>
      <c r="J14" s="67"/>
    </row>
    <row r="15" spans="1:10" s="36" customFormat="1">
      <c r="A15" s="40" t="s">
        <v>344</v>
      </c>
      <c r="B15" s="81" t="e">
        <f>'Položkový rozpočet 2012'!#REF!</f>
        <v>#REF!</v>
      </c>
      <c r="C15" s="70"/>
      <c r="D15" s="70"/>
      <c r="E15" s="70"/>
      <c r="F15" s="81">
        <v>4400</v>
      </c>
      <c r="G15" s="81">
        <v>4400</v>
      </c>
      <c r="H15" s="81">
        <v>4400</v>
      </c>
      <c r="I15" s="81">
        <v>4400</v>
      </c>
      <c r="J15" s="81">
        <v>4400</v>
      </c>
    </row>
    <row r="16" spans="1:10" s="36" customFormat="1">
      <c r="A16" s="40" t="s">
        <v>290</v>
      </c>
      <c r="B16" s="81" t="e">
        <f>'Položkový rozpočet 2012'!#REF!</f>
        <v>#REF!</v>
      </c>
      <c r="C16" s="70"/>
      <c r="D16" s="70"/>
      <c r="E16" s="70"/>
      <c r="F16" s="81">
        <v>55193</v>
      </c>
      <c r="G16" s="81">
        <f>60495-2302</f>
        <v>58193</v>
      </c>
      <c r="H16" s="81">
        <v>61938</v>
      </c>
      <c r="I16" s="81">
        <v>62308</v>
      </c>
      <c r="J16" s="81">
        <v>64608</v>
      </c>
    </row>
    <row r="17" spans="1:10" s="54" customFormat="1" ht="12">
      <c r="A17" s="79" t="s">
        <v>381</v>
      </c>
      <c r="B17" s="33" t="e">
        <f>'Položkový rozpočet 2012'!#REF!</f>
        <v>#REF!</v>
      </c>
      <c r="C17" s="76"/>
      <c r="D17" s="76"/>
      <c r="E17" s="76"/>
      <c r="F17" s="33">
        <v>31000</v>
      </c>
      <c r="G17" s="33">
        <v>32000</v>
      </c>
      <c r="H17" s="33">
        <v>34000</v>
      </c>
      <c r="I17" s="33">
        <v>35000</v>
      </c>
      <c r="J17" s="33">
        <v>36000</v>
      </c>
    </row>
    <row r="18" spans="1:10" s="36" customFormat="1">
      <c r="A18" s="40" t="s">
        <v>296</v>
      </c>
      <c r="B18" s="69" t="e">
        <f>'Položkový rozpočet 2012'!#REF!</f>
        <v>#REF!</v>
      </c>
      <c r="C18" s="70"/>
      <c r="D18" s="70"/>
      <c r="E18" s="70"/>
      <c r="F18" s="69">
        <v>77500</v>
      </c>
      <c r="G18" s="69">
        <v>78000</v>
      </c>
      <c r="H18" s="69">
        <v>80000</v>
      </c>
      <c r="I18" s="69">
        <v>82000</v>
      </c>
      <c r="J18" s="69">
        <v>83000</v>
      </c>
    </row>
    <row r="19" spans="1:10" s="36" customFormat="1">
      <c r="A19" s="40" t="s">
        <v>345</v>
      </c>
      <c r="B19" s="81" t="e">
        <f>'Položkový rozpočet 2012'!#REF!</f>
        <v>#REF!</v>
      </c>
      <c r="C19" s="70"/>
      <c r="D19" s="70"/>
      <c r="E19" s="70"/>
      <c r="F19" s="81">
        <v>1600</v>
      </c>
      <c r="G19" s="81">
        <v>1800</v>
      </c>
      <c r="H19" s="81">
        <v>2000</v>
      </c>
      <c r="I19" s="81">
        <v>3000</v>
      </c>
      <c r="J19" s="81">
        <v>3000</v>
      </c>
    </row>
    <row r="20" spans="1:10" s="36" customFormat="1">
      <c r="A20" s="40" t="s">
        <v>305</v>
      </c>
      <c r="B20" s="69" t="e">
        <f>'Položkový rozpočet 2012'!#REF!</f>
        <v>#REF!</v>
      </c>
      <c r="C20" s="70"/>
      <c r="D20" s="70"/>
      <c r="E20" s="70"/>
      <c r="F20" s="69">
        <v>39000</v>
      </c>
      <c r="G20" s="69">
        <v>39000</v>
      </c>
      <c r="H20" s="69">
        <v>40000</v>
      </c>
      <c r="I20" s="69">
        <v>42000</v>
      </c>
      <c r="J20" s="69">
        <v>42000</v>
      </c>
    </row>
    <row r="21" spans="1:10" s="55" customFormat="1" ht="12">
      <c r="A21" s="71" t="s">
        <v>382</v>
      </c>
      <c r="B21" s="72" t="e">
        <f>'Položkový rozpočet 2012'!#REF!+'Položkový rozpočet 2012'!#REF!+'Položkový rozpočet 2012'!#REF!+'Položkový rozpočet 2012'!#REF!+'Položkový rozpočet 2012'!#REF!+'Položkový rozpočet 2012'!#REF!+'Položkový rozpočet 2012'!#REF!+'Položkový rozpočet 2012'!#REF!+'Položkový rozpočet 2012'!#REF!+'Položkový rozpočet 2012'!#REF!+'Položkový rozpočet 2012'!#REF!+'Položkový rozpočet 2012'!#REF!</f>
        <v>#REF!</v>
      </c>
      <c r="C21" s="73"/>
      <c r="D21" s="73"/>
      <c r="E21" s="73"/>
      <c r="F21" s="72">
        <v>36000</v>
      </c>
      <c r="G21" s="72">
        <v>36000</v>
      </c>
      <c r="H21" s="72">
        <v>37000</v>
      </c>
      <c r="I21" s="72">
        <v>39000</v>
      </c>
      <c r="J21" s="72">
        <v>39000</v>
      </c>
    </row>
    <row r="22" spans="1:10" s="36" customFormat="1">
      <c r="A22" s="40" t="s">
        <v>346</v>
      </c>
      <c r="B22" s="69" t="e">
        <f>'Položkový rozpočet 2012'!#REF!</f>
        <v>#REF!</v>
      </c>
      <c r="C22" s="70"/>
      <c r="D22" s="70"/>
      <c r="E22" s="70"/>
      <c r="F22" s="69">
        <v>80</v>
      </c>
      <c r="G22" s="69">
        <v>80</v>
      </c>
      <c r="H22" s="69">
        <v>90</v>
      </c>
      <c r="I22" s="69">
        <v>100</v>
      </c>
      <c r="J22" s="69">
        <v>100</v>
      </c>
    </row>
    <row r="23" spans="1:10" s="36" customFormat="1">
      <c r="A23" s="40" t="s">
        <v>347</v>
      </c>
      <c r="B23" s="69" t="e">
        <f>'Položkový rozpočet 2012'!#REF!</f>
        <v>#REF!</v>
      </c>
      <c r="C23" s="70"/>
      <c r="D23" s="70"/>
      <c r="E23" s="70"/>
      <c r="F23" s="69">
        <v>1800</v>
      </c>
      <c r="G23" s="69">
        <v>1900</v>
      </c>
      <c r="H23" s="69">
        <v>1900</v>
      </c>
      <c r="I23" s="69">
        <v>2000</v>
      </c>
      <c r="J23" s="69">
        <v>2000</v>
      </c>
    </row>
    <row r="24" spans="1:10" s="56" customFormat="1" ht="12">
      <c r="A24" s="74" t="s">
        <v>384</v>
      </c>
      <c r="B24" s="75" t="e">
        <f>'Položkový rozpočet 2012'!#REF!</f>
        <v>#REF!</v>
      </c>
      <c r="C24" s="76"/>
      <c r="D24" s="76"/>
      <c r="E24" s="76"/>
      <c r="F24" s="75">
        <v>1500</v>
      </c>
      <c r="G24" s="75">
        <v>1600</v>
      </c>
      <c r="H24" s="75">
        <v>1600</v>
      </c>
      <c r="I24" s="75">
        <v>1700</v>
      </c>
      <c r="J24" s="75">
        <v>1700</v>
      </c>
    </row>
    <row r="25" spans="1:10" s="36" customFormat="1">
      <c r="A25" s="40" t="s">
        <v>337</v>
      </c>
      <c r="B25" s="69" t="e">
        <f>'Položkový rozpočet 2012'!#REF!</f>
        <v>#REF!</v>
      </c>
      <c r="C25" s="70"/>
      <c r="D25" s="70"/>
      <c r="E25" s="70"/>
      <c r="F25" s="69">
        <v>11000</v>
      </c>
      <c r="G25" s="69">
        <v>12000</v>
      </c>
      <c r="H25" s="69">
        <v>12000</v>
      </c>
      <c r="I25" s="69">
        <v>13000</v>
      </c>
      <c r="J25" s="69">
        <v>13000</v>
      </c>
    </row>
    <row r="26" spans="1:10" s="54" customFormat="1" ht="12">
      <c r="A26" s="77" t="s">
        <v>383</v>
      </c>
      <c r="B26" s="78" t="e">
        <f>+'Položkový rozpočet 2012'!#REF!+'Položkový rozpočet 2012'!#REF!</f>
        <v>#REF!</v>
      </c>
      <c r="C26" s="78" t="e">
        <f>+'Položkový rozpočet 2012'!#REF!+'Položkový rozpočet 2012'!#REF!+'Položkový rozpočet 2012'!#REF!</f>
        <v>#REF!</v>
      </c>
      <c r="D26" s="78" t="e">
        <f>+'Položkový rozpočet 2012'!#REF!+'Položkový rozpočet 2012'!#REF!+'Položkový rozpočet 2012'!#REF!</f>
        <v>#REF!</v>
      </c>
      <c r="E26" s="78" t="e">
        <f>+'Položkový rozpočet 2012'!#REF!+'Položkový rozpočet 2012'!#REF!+'Položkový rozpočet 2012'!#REF!</f>
        <v>#REF!</v>
      </c>
      <c r="F26" s="78">
        <v>4752</v>
      </c>
      <c r="G26" s="78">
        <v>4752</v>
      </c>
      <c r="H26" s="78">
        <v>4752</v>
      </c>
      <c r="I26" s="78">
        <v>4752</v>
      </c>
      <c r="J26" s="78">
        <v>4752</v>
      </c>
    </row>
    <row r="27" spans="1:10" s="36" customFormat="1">
      <c r="A27" s="40" t="s">
        <v>320</v>
      </c>
      <c r="B27" s="69" t="e">
        <f>'Položkový rozpočet 2012'!#REF!</f>
        <v>#REF!</v>
      </c>
      <c r="C27" s="70"/>
      <c r="D27" s="70"/>
      <c r="E27" s="70"/>
      <c r="F27" s="69">
        <v>17000</v>
      </c>
      <c r="G27" s="69">
        <v>16000</v>
      </c>
      <c r="H27" s="69">
        <v>17500</v>
      </c>
      <c r="I27" s="69">
        <v>19000</v>
      </c>
      <c r="J27" s="69">
        <v>19000</v>
      </c>
    </row>
    <row r="28" spans="1:10" s="36" customFormat="1">
      <c r="A28" s="40" t="s">
        <v>100</v>
      </c>
      <c r="B28" s="69" t="e">
        <f>'Položkový rozpočet 2012'!#REF!</f>
        <v>#REF!</v>
      </c>
      <c r="C28" s="70"/>
      <c r="D28" s="70"/>
      <c r="E28" s="70"/>
      <c r="F28" s="69">
        <v>1700</v>
      </c>
      <c r="G28" s="69">
        <v>1900</v>
      </c>
      <c r="H28" s="69">
        <v>2000</v>
      </c>
      <c r="I28" s="69">
        <v>2000</v>
      </c>
      <c r="J28" s="69">
        <v>2000</v>
      </c>
    </row>
    <row r="29" spans="1:10" s="36" customFormat="1">
      <c r="A29" s="57" t="s">
        <v>356</v>
      </c>
      <c r="B29" s="61" t="e">
        <f t="shared" ref="B29:H29" si="0">+B15+B16+B18+B19+B20+B22+B23+B25+B27+B28</f>
        <v>#REF!</v>
      </c>
      <c r="C29" s="61">
        <f t="shared" si="0"/>
        <v>0</v>
      </c>
      <c r="D29" s="61">
        <f t="shared" si="0"/>
        <v>0</v>
      </c>
      <c r="E29" s="61">
        <f t="shared" si="0"/>
        <v>0</v>
      </c>
      <c r="F29" s="61">
        <f t="shared" si="0"/>
        <v>209273</v>
      </c>
      <c r="G29" s="61">
        <f t="shared" si="0"/>
        <v>213273</v>
      </c>
      <c r="H29" s="61">
        <f t="shared" si="0"/>
        <v>221828</v>
      </c>
      <c r="I29" s="61">
        <f>+I15+I16+I18+I19+I20+I22+I23+I25+I27+I28</f>
        <v>229808</v>
      </c>
      <c r="J29" s="61">
        <f>+J15+J16+J18+J19+J20+J22+J23+J25+J27+J28</f>
        <v>233108</v>
      </c>
    </row>
    <row r="30" spans="1:10" s="34" customFormat="1">
      <c r="A30" s="36"/>
      <c r="B30" s="38"/>
      <c r="C30" s="39"/>
      <c r="D30" s="39"/>
      <c r="E30" s="39"/>
      <c r="F30" s="38"/>
      <c r="G30" s="38"/>
      <c r="H30" s="38"/>
      <c r="I30" s="38"/>
      <c r="J30" s="38"/>
    </row>
    <row r="31" spans="1:10" s="36" customFormat="1">
      <c r="A31" s="62" t="s">
        <v>350</v>
      </c>
      <c r="B31" s="63" t="e">
        <f t="shared" ref="B31:H31" si="1">+B29-B12</f>
        <v>#REF!</v>
      </c>
      <c r="C31" s="63">
        <f t="shared" si="1"/>
        <v>0</v>
      </c>
      <c r="D31" s="63">
        <f t="shared" si="1"/>
        <v>0</v>
      </c>
      <c r="E31" s="63">
        <f t="shared" si="1"/>
        <v>0</v>
      </c>
      <c r="F31" s="63">
        <f t="shared" si="1"/>
        <v>473</v>
      </c>
      <c r="G31" s="63">
        <f t="shared" si="1"/>
        <v>473</v>
      </c>
      <c r="H31" s="63">
        <f t="shared" si="1"/>
        <v>628</v>
      </c>
      <c r="I31" s="63">
        <f>+I29-I12</f>
        <v>1400</v>
      </c>
      <c r="J31" s="63">
        <f>+J29-J12</f>
        <v>4700</v>
      </c>
    </row>
    <row r="32" spans="1:10" s="36" customFormat="1">
      <c r="A32" s="37"/>
      <c r="B32" s="42"/>
      <c r="C32" s="39"/>
      <c r="D32" s="39"/>
      <c r="E32" s="39"/>
      <c r="F32" s="42"/>
      <c r="G32" s="42"/>
      <c r="H32" s="42"/>
      <c r="I32" s="42"/>
      <c r="J32" s="42"/>
    </row>
    <row r="33" spans="1:19" s="36" customFormat="1">
      <c r="A33" s="103" t="s">
        <v>351</v>
      </c>
      <c r="B33" s="58" t="e">
        <f>'Položkový rozpočet 2012'!#REF!</f>
        <v>#REF!</v>
      </c>
      <c r="C33" s="59"/>
      <c r="D33" s="60"/>
      <c r="E33" s="60"/>
      <c r="F33" s="58">
        <f>+F35+F36</f>
        <v>473</v>
      </c>
      <c r="G33" s="58">
        <f>+G35+G36</f>
        <v>473</v>
      </c>
      <c r="H33" s="58">
        <f>+H35+H36</f>
        <v>628</v>
      </c>
      <c r="I33" s="58">
        <f>+I35+I36</f>
        <v>1400</v>
      </c>
      <c r="J33" s="58">
        <f>+J35+J36</f>
        <v>4700</v>
      </c>
    </row>
    <row r="34" spans="1:19" s="36" customFormat="1">
      <c r="A34" s="43" t="s">
        <v>232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9" s="36" customFormat="1">
      <c r="A35" s="45" t="s">
        <v>378</v>
      </c>
      <c r="B35" s="41" t="e">
        <f>'Položkový rozpočet 2012'!#REF!</f>
        <v>#REF!</v>
      </c>
      <c r="C35" s="39"/>
      <c r="F35" s="41">
        <v>5000</v>
      </c>
      <c r="G35" s="41">
        <v>5000</v>
      </c>
      <c r="H35" s="41">
        <v>5000</v>
      </c>
      <c r="I35" s="41">
        <v>5000</v>
      </c>
      <c r="J35" s="41">
        <v>5000</v>
      </c>
    </row>
    <row r="36" spans="1:19" s="36" customFormat="1">
      <c r="A36" s="46" t="s">
        <v>379</v>
      </c>
      <c r="B36" s="41" t="e">
        <f>-'Položkový rozpočet 2012'!#REF!</f>
        <v>#REF!</v>
      </c>
      <c r="C36" s="47"/>
      <c r="F36" s="41">
        <f>+F38+F37</f>
        <v>-4527</v>
      </c>
      <c r="G36" s="41">
        <f>+G38+G37</f>
        <v>-4527</v>
      </c>
      <c r="H36" s="41">
        <f>+H38+H37</f>
        <v>-4372</v>
      </c>
      <c r="I36" s="41">
        <f>+I38+I37</f>
        <v>-3600</v>
      </c>
      <c r="J36" s="41">
        <f>+J38+J37</f>
        <v>-300</v>
      </c>
    </row>
    <row r="37" spans="1:19" s="36" customFormat="1">
      <c r="A37" s="97" t="s">
        <v>447</v>
      </c>
      <c r="B37" s="98" t="e">
        <f>-'Položkový rozpočet 2012'!#REF!</f>
        <v>#REF!</v>
      </c>
      <c r="C37" s="99"/>
      <c r="D37" s="56"/>
      <c r="E37" s="56"/>
      <c r="F37" s="98">
        <v>-3600</v>
      </c>
      <c r="G37" s="98">
        <v>-3600</v>
      </c>
      <c r="H37" s="98">
        <v>-3600</v>
      </c>
      <c r="I37" s="98">
        <v>-3600</v>
      </c>
      <c r="J37" s="98">
        <v>-300</v>
      </c>
    </row>
    <row r="38" spans="1:19" s="36" customFormat="1">
      <c r="A38" s="97" t="s">
        <v>397</v>
      </c>
      <c r="B38" s="98" t="e">
        <f>-'Položkový rozpočet 2012'!#REF!</f>
        <v>#REF!</v>
      </c>
      <c r="C38" s="99"/>
      <c r="D38" s="56"/>
      <c r="E38" s="56"/>
      <c r="F38" s="98">
        <v>-927</v>
      </c>
      <c r="G38" s="98">
        <v>-927</v>
      </c>
      <c r="H38" s="98">
        <v>-772</v>
      </c>
      <c r="I38" s="98">
        <v>0</v>
      </c>
      <c r="J38" s="98">
        <v>0</v>
      </c>
    </row>
    <row r="39" spans="1:19" s="49" customFormat="1">
      <c r="A39" s="36"/>
      <c r="B39" s="48"/>
      <c r="C39" s="9"/>
      <c r="D39" s="9"/>
      <c r="E39" s="9"/>
      <c r="F39" s="48"/>
      <c r="G39" s="48"/>
      <c r="H39" s="48"/>
      <c r="I39" s="48"/>
      <c r="J39" s="48"/>
    </row>
    <row r="40" spans="1:19" s="34" customFormat="1">
      <c r="A40" s="49"/>
      <c r="B40" s="38"/>
      <c r="F40" s="38"/>
      <c r="G40" s="38"/>
      <c r="H40" s="38"/>
      <c r="I40" s="38"/>
      <c r="J40" s="38"/>
    </row>
    <row r="41" spans="1:19" s="50" customFormat="1">
      <c r="A41" s="96"/>
      <c r="B41" s="104" t="e">
        <f>+B29-B12-B33</f>
        <v>#REF!</v>
      </c>
      <c r="C41" s="104">
        <f t="shared" ref="C41:J41" si="2">+C29-C12-C33</f>
        <v>0</v>
      </c>
      <c r="D41" s="104">
        <f t="shared" si="2"/>
        <v>0</v>
      </c>
      <c r="E41" s="104">
        <f t="shared" si="2"/>
        <v>0</v>
      </c>
      <c r="F41" s="104">
        <f t="shared" si="2"/>
        <v>0</v>
      </c>
      <c r="G41" s="104">
        <f t="shared" si="2"/>
        <v>0</v>
      </c>
      <c r="H41" s="104">
        <f t="shared" si="2"/>
        <v>0</v>
      </c>
      <c r="I41" s="104">
        <f t="shared" si="2"/>
        <v>0</v>
      </c>
      <c r="J41" s="104">
        <f t="shared" si="2"/>
        <v>0</v>
      </c>
      <c r="K41" s="105"/>
      <c r="L41" s="105"/>
      <c r="M41" s="105"/>
      <c r="N41" s="105"/>
      <c r="O41" s="105"/>
      <c r="P41" s="105"/>
      <c r="Q41" s="105"/>
      <c r="R41" s="105"/>
      <c r="S41" s="105"/>
    </row>
    <row r="42" spans="1:19" s="50" customFormat="1">
      <c r="B42" s="104">
        <f>+B32-B34</f>
        <v>0</v>
      </c>
      <c r="C42" s="104">
        <f>+C35-C36-C33</f>
        <v>0</v>
      </c>
      <c r="D42" s="104">
        <f>+D35-D36-D33</f>
        <v>0</v>
      </c>
      <c r="E42" s="104">
        <f>+E35-E36-E33</f>
        <v>0</v>
      </c>
      <c r="F42" s="104">
        <f>+F35+F36-F33</f>
        <v>0</v>
      </c>
      <c r="G42" s="104">
        <f>+G35+G36-G33</f>
        <v>0</v>
      </c>
      <c r="H42" s="104">
        <f>+H35+H36-H33</f>
        <v>0</v>
      </c>
      <c r="I42" s="104">
        <f>+I35+I36-I33</f>
        <v>0</v>
      </c>
      <c r="J42" s="104">
        <f>+J35+J36-J33</f>
        <v>0</v>
      </c>
      <c r="K42" s="105"/>
      <c r="L42" s="105"/>
      <c r="M42" s="105"/>
      <c r="N42" s="105"/>
      <c r="O42" s="105"/>
      <c r="P42" s="105"/>
      <c r="Q42" s="105"/>
      <c r="R42" s="105"/>
      <c r="S42" s="105"/>
    </row>
    <row r="43" spans="1:19" s="34" customFormat="1">
      <c r="A43" s="50"/>
      <c r="B43" s="38"/>
      <c r="E43" s="51"/>
      <c r="F43" s="38"/>
      <c r="G43" s="38"/>
      <c r="H43" s="38"/>
      <c r="I43" s="38"/>
      <c r="J43" s="38"/>
    </row>
    <row r="44" spans="1:19" s="34" customFormat="1">
      <c r="B44" s="38"/>
      <c r="C44" s="38"/>
      <c r="D44" s="38"/>
      <c r="E44" s="38"/>
      <c r="F44" s="38"/>
      <c r="G44" s="38"/>
      <c r="H44" s="38"/>
      <c r="I44" s="38"/>
      <c r="J44" s="38"/>
    </row>
    <row r="45" spans="1:19" s="34" customFormat="1">
      <c r="B45" s="38"/>
      <c r="C45" s="38"/>
      <c r="D45" s="38"/>
      <c r="E45" s="38"/>
      <c r="F45" s="38"/>
      <c r="G45" s="38"/>
      <c r="H45" s="38"/>
      <c r="I45" s="38"/>
      <c r="J45" s="38"/>
    </row>
    <row r="46" spans="1:19" s="34" customFormat="1">
      <c r="A46" s="52"/>
      <c r="B46" s="38"/>
      <c r="F46" s="38"/>
      <c r="G46" s="38"/>
      <c r="H46" s="38"/>
      <c r="I46" s="38"/>
      <c r="J46" s="38"/>
    </row>
    <row r="47" spans="1:19" s="34" customFormat="1">
      <c r="B47" s="38"/>
      <c r="F47" s="38"/>
      <c r="G47" s="38"/>
      <c r="H47" s="38"/>
      <c r="I47" s="38"/>
      <c r="J47" s="38"/>
    </row>
    <row r="48" spans="1:19" s="34" customFormat="1">
      <c r="B48" s="38"/>
      <c r="F48" s="38"/>
      <c r="G48" s="38"/>
      <c r="H48" s="38"/>
      <c r="I48" s="38"/>
      <c r="J48" s="38"/>
    </row>
    <row r="49" spans="1:10" s="34" customFormat="1">
      <c r="B49" s="38"/>
      <c r="F49" s="38"/>
      <c r="G49" s="38"/>
      <c r="H49" s="38"/>
      <c r="I49" s="38"/>
      <c r="J49" s="38"/>
    </row>
    <row r="50" spans="1:10" s="34" customFormat="1">
      <c r="B50" s="38"/>
      <c r="F50" s="38"/>
      <c r="G50" s="38"/>
      <c r="H50" s="38"/>
      <c r="I50" s="38"/>
      <c r="J50" s="38"/>
    </row>
    <row r="51" spans="1:10" s="34" customFormat="1">
      <c r="B51" s="38"/>
      <c r="F51" s="38"/>
      <c r="G51" s="38"/>
      <c r="H51" s="38"/>
      <c r="I51" s="38"/>
      <c r="J51" s="38"/>
    </row>
    <row r="52" spans="1:10" s="34" customFormat="1">
      <c r="B52" s="38"/>
      <c r="F52" s="38"/>
      <c r="G52" s="38"/>
      <c r="H52" s="38"/>
      <c r="I52" s="38"/>
      <c r="J52" s="38"/>
    </row>
    <row r="53" spans="1:10" s="34" customFormat="1">
      <c r="B53" s="51"/>
      <c r="F53" s="51"/>
      <c r="G53" s="51"/>
      <c r="H53" s="51"/>
      <c r="I53" s="51"/>
      <c r="J53" s="51"/>
    </row>
    <row r="54" spans="1:10" s="34" customFormat="1">
      <c r="A54" s="53"/>
      <c r="B54" s="51"/>
      <c r="F54" s="51"/>
      <c r="G54" s="51"/>
      <c r="H54" s="51"/>
      <c r="I54" s="51"/>
      <c r="J54" s="51"/>
    </row>
    <row r="55" spans="1:10" s="34" customFormat="1">
      <c r="B55" s="51"/>
      <c r="F55" s="51"/>
      <c r="G55" s="51"/>
      <c r="H55" s="51"/>
      <c r="I55" s="51"/>
      <c r="J55" s="51"/>
    </row>
    <row r="56" spans="1:10" s="34" customFormat="1">
      <c r="B56" s="51"/>
      <c r="F56" s="51"/>
      <c r="G56" s="51"/>
      <c r="H56" s="51"/>
      <c r="I56" s="51"/>
      <c r="J56" s="51"/>
    </row>
    <row r="57" spans="1:10" s="34" customFormat="1">
      <c r="B57" s="51"/>
      <c r="F57" s="51"/>
      <c r="G57" s="51"/>
      <c r="H57" s="51"/>
      <c r="I57" s="51"/>
      <c r="J57" s="51"/>
    </row>
    <row r="58" spans="1:10" s="34" customFormat="1">
      <c r="B58" s="51"/>
      <c r="F58" s="51"/>
      <c r="G58" s="51"/>
      <c r="H58" s="51"/>
      <c r="I58" s="51"/>
      <c r="J58" s="51"/>
    </row>
    <row r="59" spans="1:10" s="34" customFormat="1">
      <c r="B59" s="51"/>
      <c r="F59" s="51"/>
      <c r="G59" s="51"/>
      <c r="H59" s="51"/>
      <c r="I59" s="51"/>
      <c r="J59" s="51"/>
    </row>
  </sheetData>
  <customSheetViews>
    <customSheetView guid="{AD701737-680C-4653-9F3F-551FFD6563E4}" scale="90" showRuler="0" topLeftCell="B1">
      <selection activeCell="G27" sqref="G27"/>
      <pageMargins left="0.78740157480314965" right="0.78740157480314965" top="0.98425196850393704" bottom="0.98425196850393704" header="0.51181102362204722" footer="0.51181102362204722"/>
      <pageSetup paperSize="9" orientation="landscape" r:id="rId1"/>
      <headerFooter alignWithMargins="0"/>
    </customSheetView>
    <customSheetView guid="{C616F94D-6BA1-45D1-B65B-F65F28832886}" scale="90" showRuler="0" topLeftCell="B1">
      <selection activeCell="G27" sqref="G27"/>
      <pageMargins left="0.78740157480314965" right="0.78740157480314965" top="0.98425196850393704" bottom="0.98425196850393704" header="0.51181102362204722" footer="0.51181102362204722"/>
      <pageSetup paperSize="9" orientation="landscape" r:id="rId2"/>
      <headerFooter alignWithMargins="0"/>
    </customSheetView>
    <customSheetView guid="{DC223CA7-F7B3-4C74-A25C-81FF711621FE}" scale="90" showPageBreaks="1" showRuler="0" topLeftCell="B1">
      <selection activeCell="C48" sqref="C48"/>
      <pageMargins left="0.78740157480314965" right="0.78740157480314965" top="0.98425196850393704" bottom="0.98425196850393704" header="0.51181102362204722" footer="0.51181102362204722"/>
      <pageSetup paperSize="9" orientation="landscape" r:id="rId3"/>
      <headerFooter alignWithMargins="0"/>
    </customSheetView>
    <customSheetView guid="{6500FE38-E437-4596-A1C7-0ABCE1F0D118}" scale="115" showRuler="0">
      <selection activeCell="F29" sqref="F29"/>
      <pageMargins left="0.19685039370078741" right="0.19685039370078741" top="0.39370078740157483" bottom="0.39370078740157483" header="0.51181102362204722" footer="0.51181102362204722"/>
      <pageSetup paperSize="9" orientation="landscape" r:id="rId4"/>
      <headerFooter alignWithMargins="0"/>
    </customSheetView>
  </customSheetViews>
  <phoneticPr fontId="2" type="noConversion"/>
  <printOptions horizontalCentered="1"/>
  <pageMargins left="0.78740157480314965" right="0.78740157480314965" top="0.98425196850393704" bottom="0" header="0.51181102362204722" footer="0.51181102362204722"/>
  <pageSetup paperSize="9" scale="80" orientation="landscape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workbookViewId="0">
      <selection activeCell="A57" sqref="A57"/>
    </sheetView>
  </sheetViews>
  <sheetFormatPr defaultRowHeight="12.75"/>
  <cols>
    <col min="1" max="1" width="76.5703125" style="148" customWidth="1"/>
    <col min="2" max="2" width="13.28515625" style="129" hidden="1" customWidth="1"/>
    <col min="3" max="4" width="14.140625" style="129" hidden="1" customWidth="1"/>
    <col min="5" max="5" width="13.28515625" style="129" customWidth="1"/>
    <col min="6" max="6" width="9.5703125" customWidth="1"/>
  </cols>
  <sheetData>
    <row r="1" spans="1:5" ht="24.75" customHeight="1">
      <c r="A1" s="198" t="s">
        <v>554</v>
      </c>
      <c r="B1" s="198"/>
      <c r="C1" s="198"/>
      <c r="D1" s="198"/>
      <c r="E1" s="198"/>
    </row>
    <row r="2" spans="1:5" ht="18" customHeight="1">
      <c r="A2" s="152" t="s">
        <v>398</v>
      </c>
      <c r="B2" s="130"/>
    </row>
    <row r="3" spans="1:5" ht="12.75" customHeight="1">
      <c r="A3" s="131"/>
      <c r="B3" s="130"/>
      <c r="C3" s="130"/>
      <c r="D3" s="130"/>
      <c r="E3" s="151"/>
    </row>
    <row r="4" spans="1:5" s="1" customFormat="1" ht="10.5" customHeight="1">
      <c r="A4" s="132"/>
      <c r="B4" s="133"/>
      <c r="C4" s="133"/>
      <c r="D4" s="133"/>
      <c r="E4" s="151"/>
    </row>
    <row r="5" spans="1:5" s="1" customFormat="1" ht="12">
      <c r="A5" s="134"/>
      <c r="B5" s="133"/>
      <c r="C5" s="133"/>
      <c r="D5" s="133"/>
      <c r="E5" s="150"/>
    </row>
    <row r="6" spans="1:5" s="128" customFormat="1">
      <c r="A6" s="126" t="s">
        <v>348</v>
      </c>
      <c r="B6" s="127"/>
      <c r="C6" s="127"/>
      <c r="D6" s="127"/>
      <c r="E6" s="133"/>
    </row>
    <row r="7" spans="1:5" s="36" customFormat="1">
      <c r="A7" s="135" t="s">
        <v>352</v>
      </c>
      <c r="B7" s="136" t="e">
        <f>SUM('Položkový rozpočet 2012'!#REF!)</f>
        <v>#REF!</v>
      </c>
      <c r="C7" s="136" t="e">
        <f>SUM('Položkový rozpočet 2012'!#REF!)</f>
        <v>#REF!</v>
      </c>
      <c r="D7" s="136" t="e">
        <f>SUM('Položkový rozpočet 2012'!#REF!)</f>
        <v>#REF!</v>
      </c>
      <c r="E7" s="136">
        <f>SUM('Položkový rozpočet 2012'!F50)</f>
        <v>137262</v>
      </c>
    </row>
    <row r="8" spans="1:5" s="36" customFormat="1">
      <c r="A8" s="135" t="s">
        <v>353</v>
      </c>
      <c r="B8" s="136" t="e">
        <f>SUM('Položkový rozpočet 2012'!#REF!)</f>
        <v>#REF!</v>
      </c>
      <c r="C8" s="136" t="e">
        <f>SUM('Položkový rozpočet 2012'!#REF!)</f>
        <v>#REF!</v>
      </c>
      <c r="D8" s="136" t="e">
        <f>SUM('Položkový rozpočet 2012'!#REF!)</f>
        <v>#REF!</v>
      </c>
      <c r="E8" s="136">
        <f>SUM('Položkový rozpočet 2012'!F87)</f>
        <v>27982</v>
      </c>
    </row>
    <row r="9" spans="1:5" s="36" customFormat="1">
      <c r="A9" s="135" t="s">
        <v>285</v>
      </c>
      <c r="B9" s="136" t="e">
        <f>SUM('Položkový rozpočet 2012'!#REF!)</f>
        <v>#REF!</v>
      </c>
      <c r="C9" s="136" t="e">
        <f>SUM('Položkový rozpočet 2012'!#REF!)</f>
        <v>#REF!</v>
      </c>
      <c r="D9" s="136" t="e">
        <f>SUM('Položkový rozpočet 2012'!#REF!)</f>
        <v>#REF!</v>
      </c>
      <c r="E9" s="136">
        <f>SUM('Položkový rozpočet 2012'!F96)</f>
        <v>14099</v>
      </c>
    </row>
    <row r="10" spans="1:5" s="36" customFormat="1">
      <c r="A10" s="135" t="s">
        <v>355</v>
      </c>
      <c r="B10" s="136" t="e">
        <f>SUM(B7:B9)</f>
        <v>#REF!</v>
      </c>
      <c r="C10" s="136" t="e">
        <f>SUM(C7:C9)</f>
        <v>#REF!</v>
      </c>
      <c r="D10" s="136" t="e">
        <f>SUM(D7:D9)</f>
        <v>#REF!</v>
      </c>
      <c r="E10" s="136">
        <f>SUM(E7:E9)</f>
        <v>179343</v>
      </c>
    </row>
    <row r="11" spans="1:5" s="34" customFormat="1">
      <c r="A11" s="138"/>
      <c r="B11" s="139"/>
      <c r="C11" s="139"/>
      <c r="D11" s="139"/>
      <c r="E11" s="139"/>
    </row>
    <row r="12" spans="1:5" s="34" customFormat="1">
      <c r="A12" s="140" t="s">
        <v>349</v>
      </c>
      <c r="B12" s="139"/>
      <c r="C12" s="139"/>
      <c r="D12" s="139"/>
      <c r="E12" s="139"/>
    </row>
    <row r="13" spans="1:5" s="36" customFormat="1">
      <c r="A13" s="141" t="s">
        <v>344</v>
      </c>
      <c r="B13" s="136" t="e">
        <f>SUM('Položkový rozpočet 2012'!#REF!)</f>
        <v>#REF!</v>
      </c>
      <c r="C13" s="136" t="e">
        <f>SUM('Položkový rozpočet 2012'!#REF!)</f>
        <v>#REF!</v>
      </c>
      <c r="D13" s="136" t="e">
        <f>SUM('Položkový rozpočet 2012'!#REF!)</f>
        <v>#REF!</v>
      </c>
      <c r="E13" s="136">
        <f>SUM('Položkový rozpočet 2012'!F117)</f>
        <v>6597</v>
      </c>
    </row>
    <row r="14" spans="1:5" s="36" customFormat="1">
      <c r="A14" s="141" t="s">
        <v>290</v>
      </c>
      <c r="B14" s="136" t="e">
        <f>SUM('Položkový rozpočet 2012'!#REF!)</f>
        <v>#REF!</v>
      </c>
      <c r="C14" s="136" t="e">
        <f>SUM('Položkový rozpočet 2012'!#REF!)</f>
        <v>#REF!</v>
      </c>
      <c r="D14" s="136" t="e">
        <f>SUM('Položkový rozpočet 2012'!#REF!)</f>
        <v>#REF!</v>
      </c>
      <c r="E14" s="136">
        <f>SUM('Položkový rozpočet 2012'!F193)</f>
        <v>53703</v>
      </c>
    </row>
    <row r="15" spans="1:5" s="54" customFormat="1" ht="12">
      <c r="A15" s="79" t="s">
        <v>381</v>
      </c>
      <c r="B15" s="33" t="e">
        <f>SUM('Položkový rozpočet 2012'!#REF!)</f>
        <v>#REF!</v>
      </c>
      <c r="C15" s="33" t="e">
        <f>SUM('Položkový rozpočet 2012'!#REF!)</f>
        <v>#REF!</v>
      </c>
      <c r="D15" s="33" t="e">
        <f>SUM('Položkový rozpočet 2012'!#REF!)</f>
        <v>#REF!</v>
      </c>
      <c r="E15" s="33">
        <f>SUM('Položkový rozpočet 2012'!F185)</f>
        <v>30000</v>
      </c>
    </row>
    <row r="16" spans="1:5" s="36" customFormat="1">
      <c r="A16" s="141" t="s">
        <v>296</v>
      </c>
      <c r="B16" s="142" t="e">
        <f>SUM('Položkový rozpočet 2012'!#REF!)</f>
        <v>#REF!</v>
      </c>
      <c r="C16" s="142" t="e">
        <f>SUM('Položkový rozpočet 2012'!#REF!)</f>
        <v>#REF!</v>
      </c>
      <c r="D16" s="142" t="e">
        <f>SUM('Položkový rozpočet 2012'!#REF!)</f>
        <v>#REF!</v>
      </c>
      <c r="E16" s="142">
        <f>SUM('Položkový rozpočet 2012'!F302)</f>
        <v>51620</v>
      </c>
    </row>
    <row r="17" spans="1:5" s="36" customFormat="1">
      <c r="A17" s="141" t="s">
        <v>345</v>
      </c>
      <c r="B17" s="136" t="e">
        <f>SUM('Položkový rozpočet 2012'!#REF!)</f>
        <v>#REF!</v>
      </c>
      <c r="C17" s="136" t="e">
        <f>SUM('Položkový rozpočet 2012'!#REF!)</f>
        <v>#REF!</v>
      </c>
      <c r="D17" s="136" t="e">
        <f>SUM('Položkový rozpočet 2012'!#REF!)</f>
        <v>#REF!</v>
      </c>
      <c r="E17" s="136">
        <f>SUM('Položkový rozpočet 2012'!F336)</f>
        <v>1410</v>
      </c>
    </row>
    <row r="18" spans="1:5" s="36" customFormat="1">
      <c r="A18" s="141" t="s">
        <v>305</v>
      </c>
      <c r="B18" s="142" t="e">
        <f>SUM('Položkový rozpočet 2012'!#REF!)</f>
        <v>#REF!</v>
      </c>
      <c r="C18" s="142" t="e">
        <f>SUM('Položkový rozpočet 2012'!#REF!)</f>
        <v>#REF!</v>
      </c>
      <c r="D18" s="142" t="e">
        <f>SUM('Položkový rozpočet 2012'!#REF!)</f>
        <v>#REF!</v>
      </c>
      <c r="E18" s="142">
        <f>SUM('Položkový rozpočet 2012'!F383)</f>
        <v>36305</v>
      </c>
    </row>
    <row r="19" spans="1:5" s="36" customFormat="1">
      <c r="A19" s="71" t="s">
        <v>400</v>
      </c>
      <c r="B19" s="72" t="e">
        <f>SUM('Položkový rozpočet 2012'!#REF!)</f>
        <v>#REF!</v>
      </c>
      <c r="C19" s="72" t="e">
        <f>SUM('Položkový rozpočet 2012'!#REF!)</f>
        <v>#REF!</v>
      </c>
      <c r="D19" s="72" t="e">
        <f>SUM('Položkový rozpočet 2012'!#REF!)</f>
        <v>#REF!</v>
      </c>
      <c r="E19" s="72">
        <f>SUM('Položkový rozpočet 2012'!F341)</f>
        <v>840</v>
      </c>
    </row>
    <row r="20" spans="1:5" s="36" customFormat="1">
      <c r="A20" s="71" t="s">
        <v>401</v>
      </c>
      <c r="B20" s="72" t="e">
        <f>SUM('Položkový rozpočet 2012'!#REF!)</f>
        <v>#REF!</v>
      </c>
      <c r="C20" s="72" t="e">
        <f>SUM('Položkový rozpočet 2012'!#REF!)</f>
        <v>#REF!</v>
      </c>
      <c r="D20" s="72" t="e">
        <f>SUM('Položkový rozpočet 2012'!#REF!)</f>
        <v>#REF!</v>
      </c>
      <c r="E20" s="72">
        <f>SUM('Položkový rozpočet 2012'!F342)</f>
        <v>1588</v>
      </c>
    </row>
    <row r="21" spans="1:5" s="36" customFormat="1">
      <c r="A21" s="71" t="s">
        <v>402</v>
      </c>
      <c r="B21" s="72" t="e">
        <f>SUM('Položkový rozpočet 2012'!#REF!)</f>
        <v>#REF!</v>
      </c>
      <c r="C21" s="72" t="e">
        <f>SUM('Položkový rozpočet 2012'!#REF!)</f>
        <v>#REF!</v>
      </c>
      <c r="D21" s="72" t="e">
        <f>SUM('Položkový rozpočet 2012'!#REF!)</f>
        <v>#REF!</v>
      </c>
      <c r="E21" s="72">
        <f>SUM('Položkový rozpočet 2012'!F343)</f>
        <v>1084</v>
      </c>
    </row>
    <row r="22" spans="1:5" s="36" customFormat="1">
      <c r="A22" s="71" t="s">
        <v>403</v>
      </c>
      <c r="B22" s="72" t="e">
        <f>SUM('Položkový rozpočet 2012'!#REF!)</f>
        <v>#REF!</v>
      </c>
      <c r="C22" s="72" t="e">
        <f>SUM('Položkový rozpočet 2012'!#REF!)</f>
        <v>#REF!</v>
      </c>
      <c r="D22" s="72" t="e">
        <f>SUM('Položkový rozpočet 2012'!#REF!)</f>
        <v>#REF!</v>
      </c>
      <c r="E22" s="72">
        <f>SUM('Položkový rozpočet 2012'!F344)</f>
        <v>1180</v>
      </c>
    </row>
    <row r="23" spans="1:5" s="36" customFormat="1">
      <c r="A23" s="71" t="s">
        <v>553</v>
      </c>
      <c r="B23" s="72" t="e">
        <f>SUM('Položkový rozpočet 2012'!#REF!)</f>
        <v>#REF!</v>
      </c>
      <c r="C23" s="72" t="e">
        <f>SUM('Položkový rozpočet 2012'!#REF!)</f>
        <v>#REF!</v>
      </c>
      <c r="D23" s="72" t="e">
        <f>SUM('Položkový rozpočet 2012'!#REF!)</f>
        <v>#REF!</v>
      </c>
      <c r="E23" s="72">
        <f>SUM('Položkový rozpočet 2012'!F345)</f>
        <v>675</v>
      </c>
    </row>
    <row r="24" spans="1:5" s="36" customFormat="1">
      <c r="A24" s="71" t="s">
        <v>404</v>
      </c>
      <c r="B24" s="72" t="e">
        <f>SUM('Položkový rozpočet 2012'!#REF!)</f>
        <v>#REF!</v>
      </c>
      <c r="C24" s="72" t="e">
        <f>SUM('Položkový rozpočet 2012'!#REF!)</f>
        <v>#REF!</v>
      </c>
      <c r="D24" s="72" t="e">
        <f>SUM('Položkový rozpočet 2012'!#REF!)</f>
        <v>#REF!</v>
      </c>
      <c r="E24" s="72">
        <f>SUM('Položkový rozpočet 2012'!F346)</f>
        <v>6914</v>
      </c>
    </row>
    <row r="25" spans="1:5" s="36" customFormat="1">
      <c r="A25" s="71" t="s">
        <v>405</v>
      </c>
      <c r="B25" s="72" t="e">
        <f>SUM('Položkový rozpočet 2012'!#REF!)</f>
        <v>#REF!</v>
      </c>
      <c r="C25" s="72" t="e">
        <f>SUM('Položkový rozpočet 2012'!#REF!)</f>
        <v>#REF!</v>
      </c>
      <c r="D25" s="72" t="e">
        <f>SUM('Položkový rozpočet 2012'!#REF!)</f>
        <v>#REF!</v>
      </c>
      <c r="E25" s="72">
        <f>SUM('Položkový rozpočet 2012'!F347)</f>
        <v>6503</v>
      </c>
    </row>
    <row r="26" spans="1:5" s="36" customFormat="1">
      <c r="A26" s="71" t="s">
        <v>406</v>
      </c>
      <c r="B26" s="72" t="e">
        <f>SUM('Položkový rozpočet 2012'!#REF!)</f>
        <v>#REF!</v>
      </c>
      <c r="C26" s="72" t="e">
        <f>SUM('Položkový rozpočet 2012'!#REF!)</f>
        <v>#REF!</v>
      </c>
      <c r="D26" s="72" t="e">
        <f>SUM('Položkový rozpočet 2012'!#REF!)</f>
        <v>#REF!</v>
      </c>
      <c r="E26" s="72">
        <f>SUM('Položkový rozpočet 2012'!F348)</f>
        <v>5629</v>
      </c>
    </row>
    <row r="27" spans="1:5" s="36" customFormat="1">
      <c r="A27" s="71" t="s">
        <v>460</v>
      </c>
      <c r="B27" s="72" t="e">
        <f>SUM('Položkový rozpočet 2012'!#REF!)</f>
        <v>#REF!</v>
      </c>
      <c r="C27" s="72" t="e">
        <f>SUM('Položkový rozpočet 2012'!#REF!)</f>
        <v>#REF!</v>
      </c>
      <c r="D27" s="72" t="e">
        <f>SUM('Položkový rozpočet 2012'!#REF!)</f>
        <v>#REF!</v>
      </c>
      <c r="E27" s="72">
        <f>SUM('Položkový rozpočet 2012'!F349)</f>
        <v>620</v>
      </c>
    </row>
    <row r="28" spans="1:5" s="36" customFormat="1">
      <c r="A28" s="71" t="s">
        <v>407</v>
      </c>
      <c r="B28" s="72" t="e">
        <f>SUM('Položkový rozpočet 2012'!#REF!)</f>
        <v>#REF!</v>
      </c>
      <c r="C28" s="72" t="e">
        <f>SUM('Položkový rozpočet 2012'!#REF!)</f>
        <v>#REF!</v>
      </c>
      <c r="D28" s="72" t="e">
        <f>SUM('Položkový rozpočet 2012'!#REF!)</f>
        <v>#REF!</v>
      </c>
      <c r="E28" s="72">
        <f>SUM('Položkový rozpočet 2012'!F351)</f>
        <v>450</v>
      </c>
    </row>
    <row r="29" spans="1:5" s="36" customFormat="1">
      <c r="A29" s="71" t="s">
        <v>408</v>
      </c>
      <c r="B29" s="72" t="e">
        <f>SUM('Položkový rozpočet 2012'!#REF!)</f>
        <v>#REF!</v>
      </c>
      <c r="C29" s="72" t="e">
        <f>SUM('Položkový rozpočet 2012'!#REF!)</f>
        <v>#REF!</v>
      </c>
      <c r="D29" s="72" t="e">
        <f>SUM('Položkový rozpočet 2012'!#REF!)</f>
        <v>#REF!</v>
      </c>
      <c r="E29" s="72">
        <f>SUM('Položkový rozpočet 2012'!F356)</f>
        <v>1499</v>
      </c>
    </row>
    <row r="30" spans="1:5" s="36" customFormat="1">
      <c r="A30" s="71" t="s">
        <v>409</v>
      </c>
      <c r="B30" s="72" t="e">
        <f>SUM('Položkový rozpočet 2012'!#REF!)</f>
        <v>#REF!</v>
      </c>
      <c r="C30" s="72" t="e">
        <f>SUM('Položkový rozpočet 2012'!#REF!)</f>
        <v>#REF!</v>
      </c>
      <c r="D30" s="72" t="e">
        <f>SUM('Položkový rozpočet 2012'!#REF!)</f>
        <v>#REF!</v>
      </c>
      <c r="E30" s="72">
        <f>SUM('Položkový rozpočet 2012'!F360)</f>
        <v>6494</v>
      </c>
    </row>
    <row r="31" spans="1:5" s="36" customFormat="1">
      <c r="A31" s="141" t="s">
        <v>346</v>
      </c>
      <c r="B31" s="142" t="e">
        <f>SUM('Položkový rozpočet 2012'!#REF!)</f>
        <v>#REF!</v>
      </c>
      <c r="C31" s="142" t="e">
        <f>SUM('Položkový rozpočet 2012'!#REF!)</f>
        <v>#REF!</v>
      </c>
      <c r="D31" s="142" t="e">
        <f>SUM('Položkový rozpočet 2012'!#REF!)</f>
        <v>#REF!</v>
      </c>
      <c r="E31" s="142">
        <f>SUM('Položkový rozpočet 2012'!F389)</f>
        <v>55</v>
      </c>
    </row>
    <row r="32" spans="1:5" s="36" customFormat="1">
      <c r="A32" s="141" t="s">
        <v>347</v>
      </c>
      <c r="B32" s="142" t="e">
        <f>SUM('Položkový rozpočet 2012'!#REF!)</f>
        <v>#REF!</v>
      </c>
      <c r="C32" s="142" t="e">
        <f>SUM('Položkový rozpočet 2012'!#REF!)</f>
        <v>#REF!</v>
      </c>
      <c r="D32" s="142" t="e">
        <f>SUM('Položkový rozpočet 2012'!#REF!)</f>
        <v>#REF!</v>
      </c>
      <c r="E32" s="142">
        <f>SUM('Položkový rozpočet 2012'!F400)</f>
        <v>1575</v>
      </c>
    </row>
    <row r="33" spans="1:10" s="56" customFormat="1" ht="12">
      <c r="A33" s="74" t="s">
        <v>399</v>
      </c>
      <c r="B33" s="75" t="e">
        <f>SUM('Položkový rozpočet 2012'!#REF!)</f>
        <v>#REF!</v>
      </c>
      <c r="C33" s="75" t="e">
        <f>SUM('Položkový rozpočet 2012'!#REF!)</f>
        <v>#REF!</v>
      </c>
      <c r="D33" s="75" t="e">
        <f>SUM('Položkový rozpočet 2012'!#REF!)</f>
        <v>#REF!</v>
      </c>
      <c r="E33" s="75">
        <f>SUM('Položkový rozpočet 2012'!F393)</f>
        <v>1400</v>
      </c>
    </row>
    <row r="34" spans="1:10" s="36" customFormat="1">
      <c r="A34" s="141" t="s">
        <v>337</v>
      </c>
      <c r="B34" s="142" t="e">
        <f>SUM('Položkový rozpočet 2012'!#REF!)</f>
        <v>#REF!</v>
      </c>
      <c r="C34" s="142" t="e">
        <f>SUM('Položkový rozpočet 2012'!#REF!)</f>
        <v>#REF!</v>
      </c>
      <c r="D34" s="142" t="e">
        <f>SUM('Položkový rozpočet 2012'!#REF!)</f>
        <v>#REF!</v>
      </c>
      <c r="E34" s="142">
        <f>SUM('Položkový rozpočet 2012'!F420)</f>
        <v>11635</v>
      </c>
    </row>
    <row r="35" spans="1:10" s="54" customFormat="1" ht="12">
      <c r="A35" s="77" t="s">
        <v>383</v>
      </c>
      <c r="B35" s="75" t="e">
        <f>SUM('Položkový rozpočet 2012'!#REF!)</f>
        <v>#REF!</v>
      </c>
      <c r="C35" s="75" t="e">
        <f>SUM('Položkový rozpočet 2012'!#REF!)</f>
        <v>#REF!</v>
      </c>
      <c r="D35" s="75" t="e">
        <f>SUM('Položkový rozpočet 2012'!#REF!)</f>
        <v>#REF!</v>
      </c>
      <c r="E35" s="75">
        <f>SUM('Položkový rozpočet 2012'!F412)</f>
        <v>4817</v>
      </c>
    </row>
    <row r="36" spans="1:10" s="36" customFormat="1">
      <c r="A36" s="141" t="s">
        <v>320</v>
      </c>
      <c r="B36" s="142" t="e">
        <f>SUM('Položkový rozpočet 2012'!#REF!)</f>
        <v>#REF!</v>
      </c>
      <c r="C36" s="142" t="e">
        <f>SUM('Položkový rozpočet 2012'!#REF!)</f>
        <v>#REF!</v>
      </c>
      <c r="D36" s="142" t="e">
        <f>SUM('Položkový rozpočet 2012'!#REF!)</f>
        <v>#REF!</v>
      </c>
      <c r="E36" s="142">
        <f>SUM('Položkový rozpočet 2012'!F475)</f>
        <v>19092</v>
      </c>
    </row>
    <row r="37" spans="1:10" s="36" customFormat="1">
      <c r="A37" s="141" t="s">
        <v>100</v>
      </c>
      <c r="B37" s="142" t="e">
        <f>SUM('Položkový rozpočet 2012'!#REF!)</f>
        <v>#REF!</v>
      </c>
      <c r="C37" s="142" t="e">
        <f>SUM('Položkový rozpočet 2012'!#REF!)</f>
        <v>#REF!</v>
      </c>
      <c r="D37" s="142" t="e">
        <f>SUM('Položkový rozpočet 2012'!#REF!)</f>
        <v>#REF!</v>
      </c>
      <c r="E37" s="142">
        <f>SUM('Položkový rozpočet 2012'!F494)</f>
        <v>1577</v>
      </c>
    </row>
    <row r="38" spans="1:10" s="36" customFormat="1">
      <c r="A38" s="135" t="s">
        <v>356</v>
      </c>
      <c r="B38" s="142" t="e">
        <f t="shared" ref="B38:D38" si="0">+B13+B14+B16+B17+B18+B31+B32+B34+B36+B37</f>
        <v>#REF!</v>
      </c>
      <c r="C38" s="142" t="e">
        <f t="shared" si="0"/>
        <v>#REF!</v>
      </c>
      <c r="D38" s="142" t="e">
        <f t="shared" si="0"/>
        <v>#REF!</v>
      </c>
      <c r="E38" s="142">
        <f>+E13+E14+E16+E17+E18+E31+E32+E34+E36+E37</f>
        <v>183569</v>
      </c>
      <c r="I38" s="34"/>
      <c r="J38" s="34"/>
    </row>
    <row r="39" spans="1:10" s="34" customFormat="1">
      <c r="A39" s="137"/>
      <c r="B39" s="139"/>
      <c r="C39" s="139"/>
      <c r="D39" s="139"/>
      <c r="E39" s="139"/>
      <c r="I39" s="36"/>
      <c r="J39" s="36"/>
    </row>
    <row r="40" spans="1:10" s="36" customFormat="1">
      <c r="A40" s="135" t="s">
        <v>350</v>
      </c>
      <c r="B40" s="136" t="e">
        <f t="shared" ref="B40:E40" si="1">+(B10-B38)</f>
        <v>#REF!</v>
      </c>
      <c r="C40" s="136" t="e">
        <f t="shared" si="1"/>
        <v>#REF!</v>
      </c>
      <c r="D40" s="136" t="e">
        <f t="shared" si="1"/>
        <v>#REF!</v>
      </c>
      <c r="E40" s="136">
        <f t="shared" si="1"/>
        <v>-4226</v>
      </c>
    </row>
    <row r="41" spans="1:10" s="36" customFormat="1">
      <c r="A41" s="138"/>
      <c r="B41" s="139"/>
      <c r="C41" s="139"/>
      <c r="D41" s="139"/>
      <c r="E41" s="139"/>
    </row>
    <row r="42" spans="1:10" s="36" customFormat="1">
      <c r="A42" s="141" t="s">
        <v>351</v>
      </c>
      <c r="B42" s="136" t="e">
        <f>SUM('Položkový rozpočet 2012'!#REF!)</f>
        <v>#REF!</v>
      </c>
      <c r="C42" s="136" t="e">
        <f>SUM('Položkový rozpočet 2012'!#REF!)</f>
        <v>#REF!</v>
      </c>
      <c r="D42" s="136" t="e">
        <f>SUM('Položkový rozpočet 2012'!#REF!)</f>
        <v>#REF!</v>
      </c>
      <c r="E42" s="136">
        <f>SUM('Položkový rozpočet 2012'!F512)</f>
        <v>4226</v>
      </c>
    </row>
    <row r="43" spans="1:10" s="36" customFormat="1">
      <c r="A43" s="143" t="s">
        <v>232</v>
      </c>
      <c r="B43" s="44"/>
      <c r="C43" s="44"/>
      <c r="D43" s="44"/>
      <c r="E43" s="44"/>
    </row>
    <row r="44" spans="1:10" s="36" customFormat="1">
      <c r="A44" s="144" t="s">
        <v>378</v>
      </c>
      <c r="B44" s="142" t="e">
        <f>SUM('Položkový rozpočet 2012'!#REF!)</f>
        <v>#REF!</v>
      </c>
      <c r="C44" s="142" t="e">
        <f>SUM('Položkový rozpočet 2012'!#REF!)</f>
        <v>#REF!</v>
      </c>
      <c r="D44" s="142" t="e">
        <f>SUM('Položkový rozpočet 2012'!#REF!)</f>
        <v>#REF!</v>
      </c>
      <c r="E44" s="142">
        <f>SUM('Položkový rozpočet 2012'!F504)</f>
        <v>9088</v>
      </c>
    </row>
    <row r="45" spans="1:10" s="36" customFormat="1">
      <c r="A45" s="145" t="s">
        <v>379</v>
      </c>
      <c r="B45" s="142" t="e">
        <f>SUM('Položkový rozpočet 2012'!#REF!)</f>
        <v>#REF!</v>
      </c>
      <c r="C45" s="142" t="e">
        <f>SUM('Položkový rozpočet 2012'!#REF!)</f>
        <v>#REF!</v>
      </c>
      <c r="D45" s="142" t="e">
        <f>SUM('Položkový rozpočet 2012'!#REF!)</f>
        <v>#REF!</v>
      </c>
      <c r="E45" s="142">
        <f>SUM('Položkový rozpočet 2012'!F510)</f>
        <v>4862</v>
      </c>
    </row>
    <row r="46" spans="1:10" s="36" customFormat="1">
      <c r="A46" s="146" t="s">
        <v>447</v>
      </c>
      <c r="B46" s="75">
        <v>3600</v>
      </c>
      <c r="C46" s="75">
        <v>3600</v>
      </c>
      <c r="D46" s="75">
        <v>3600</v>
      </c>
      <c r="E46" s="75">
        <v>3600</v>
      </c>
    </row>
    <row r="47" spans="1:10" s="36" customFormat="1" ht="12.75" customHeight="1">
      <c r="A47" s="146" t="s">
        <v>397</v>
      </c>
      <c r="B47" s="75">
        <v>927</v>
      </c>
      <c r="C47" s="75">
        <v>927</v>
      </c>
      <c r="D47" s="75">
        <v>927</v>
      </c>
      <c r="E47" s="75">
        <v>927</v>
      </c>
      <c r="F47" s="49"/>
      <c r="G47" s="49"/>
    </row>
    <row r="48" spans="1:10" s="36" customFormat="1" ht="12.75" customHeight="1">
      <c r="A48" s="146" t="s">
        <v>463</v>
      </c>
      <c r="B48" s="75">
        <v>335</v>
      </c>
      <c r="C48" s="75">
        <v>335</v>
      </c>
      <c r="D48" s="75">
        <v>335</v>
      </c>
      <c r="E48" s="75">
        <v>335</v>
      </c>
      <c r="F48" s="34"/>
      <c r="G48" s="34"/>
    </row>
    <row r="49" spans="1:7" s="49" customFormat="1">
      <c r="A49" s="137"/>
      <c r="B49" s="147"/>
      <c r="C49" s="147"/>
      <c r="D49" s="147"/>
      <c r="E49" s="147"/>
      <c r="F49" s="50"/>
      <c r="G49" s="50"/>
    </row>
    <row r="51" spans="1:7" ht="23.25" customHeight="1">
      <c r="A51" s="196"/>
    </row>
    <row r="52" spans="1:7">
      <c r="A52" s="196"/>
    </row>
    <row r="53" spans="1:7" ht="28.5" customHeight="1">
      <c r="A53" s="196"/>
    </row>
    <row r="54" spans="1:7">
      <c r="A54" s="196"/>
    </row>
    <row r="55" spans="1:7">
      <c r="A55" s="196"/>
    </row>
    <row r="56" spans="1:7">
      <c r="A56" s="195"/>
    </row>
    <row r="60" spans="1:7">
      <c r="A60" s="148" t="s">
        <v>551</v>
      </c>
    </row>
    <row r="62" spans="1:7">
      <c r="A62" s="148" t="s">
        <v>552</v>
      </c>
    </row>
  </sheetData>
  <phoneticPr fontId="2" type="noConversion"/>
  <printOptions horizontalCentered="1"/>
  <pageMargins left="0.78740157480314965" right="0.78740157480314965" top="0.59055118110236227" bottom="0.39370078740157483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09"/>
  <sheetViews>
    <sheetView zoomScaleNormal="100" workbookViewId="0">
      <pane ySplit="2" topLeftCell="A3" activePane="bottomLeft" state="frozen"/>
      <selection pane="bottomLeft" activeCell="H10" sqref="H10"/>
    </sheetView>
  </sheetViews>
  <sheetFormatPr defaultColWidth="9.140625" defaultRowHeight="12"/>
  <cols>
    <col min="1" max="2" width="6.85546875" style="84" customWidth="1"/>
    <col min="3" max="3" width="5" style="84" customWidth="1"/>
    <col min="4" max="4" width="9.5703125" style="84" customWidth="1"/>
    <col min="5" max="5" width="87.28515625" style="11" customWidth="1"/>
    <col min="6" max="6" width="8.7109375" style="167" customWidth="1"/>
    <col min="7" max="16384" width="9.140625" style="29"/>
  </cols>
  <sheetData>
    <row r="1" spans="1:6" ht="19.5" customHeight="1">
      <c r="A1" s="197" t="s">
        <v>555</v>
      </c>
      <c r="B1" s="197"/>
      <c r="C1" s="197"/>
      <c r="D1" s="197"/>
      <c r="E1" s="197"/>
      <c r="F1" s="197"/>
    </row>
    <row r="2" spans="1:6" ht="12" customHeight="1">
      <c r="A2" s="194" t="s">
        <v>49</v>
      </c>
      <c r="B2" s="194" t="s">
        <v>50</v>
      </c>
      <c r="C2" s="194" t="s">
        <v>51</v>
      </c>
      <c r="D2" s="194" t="s">
        <v>357</v>
      </c>
      <c r="E2" s="193" t="s">
        <v>547</v>
      </c>
      <c r="F2" s="192" t="s">
        <v>189</v>
      </c>
    </row>
    <row r="4" spans="1:6" ht="12" customHeight="1">
      <c r="A4" s="189"/>
      <c r="B4" s="189"/>
      <c r="C4" s="189"/>
      <c r="D4" s="189"/>
      <c r="E4" s="190"/>
      <c r="F4" s="191"/>
    </row>
    <row r="5" spans="1:6" ht="12" customHeight="1">
      <c r="E5" s="187"/>
      <c r="F5" s="188"/>
    </row>
    <row r="6" spans="1:6" ht="12" customHeight="1">
      <c r="A6" s="107"/>
      <c r="B6" s="107"/>
      <c r="C6" s="107"/>
      <c r="D6" s="107"/>
      <c r="E6" s="108" t="s">
        <v>53</v>
      </c>
    </row>
    <row r="7" spans="1:6" ht="12" customHeight="1">
      <c r="A7" s="87"/>
      <c r="B7" s="87"/>
      <c r="C7" s="87"/>
      <c r="D7" s="87"/>
      <c r="E7" s="109" t="s">
        <v>283</v>
      </c>
      <c r="F7" s="172"/>
    </row>
    <row r="8" spans="1:6" ht="12" customHeight="1">
      <c r="A8" s="25"/>
      <c r="B8" s="25">
        <v>1111</v>
      </c>
      <c r="C8" s="25"/>
      <c r="D8" s="25"/>
      <c r="E8" s="21" t="s">
        <v>0</v>
      </c>
      <c r="F8" s="156">
        <v>23500</v>
      </c>
    </row>
    <row r="9" spans="1:6" ht="12" customHeight="1">
      <c r="A9" s="25"/>
      <c r="B9" s="25">
        <v>1112</v>
      </c>
      <c r="C9" s="25"/>
      <c r="D9" s="25"/>
      <c r="E9" s="21" t="s">
        <v>1</v>
      </c>
      <c r="F9" s="157">
        <v>2500</v>
      </c>
    </row>
    <row r="10" spans="1:6" ht="12" customHeight="1">
      <c r="A10" s="25"/>
      <c r="B10" s="25">
        <v>1113</v>
      </c>
      <c r="C10" s="25"/>
      <c r="D10" s="25"/>
      <c r="E10" s="21" t="s">
        <v>413</v>
      </c>
      <c r="F10" s="157">
        <v>2000</v>
      </c>
    </row>
    <row r="11" spans="1:6" ht="12" customHeight="1">
      <c r="A11" s="25"/>
      <c r="B11" s="25">
        <v>1121</v>
      </c>
      <c r="C11" s="25"/>
      <c r="D11" s="25"/>
      <c r="E11" s="21" t="s">
        <v>2</v>
      </c>
      <c r="F11" s="157">
        <v>24500</v>
      </c>
    </row>
    <row r="12" spans="1:6" ht="12" customHeight="1">
      <c r="A12" s="25"/>
      <c r="B12" s="25">
        <v>1122</v>
      </c>
      <c r="C12" s="25"/>
      <c r="D12" s="25"/>
      <c r="E12" s="21" t="s">
        <v>46</v>
      </c>
      <c r="F12" s="156">
        <v>2500</v>
      </c>
    </row>
    <row r="13" spans="1:6" ht="12" customHeight="1">
      <c r="A13" s="25"/>
      <c r="B13" s="25">
        <v>1211</v>
      </c>
      <c r="C13" s="25"/>
      <c r="D13" s="25"/>
      <c r="E13" s="21" t="s">
        <v>47</v>
      </c>
      <c r="F13" s="157">
        <v>51000</v>
      </c>
    </row>
    <row r="14" spans="1:6" ht="12" customHeight="1">
      <c r="A14" s="25"/>
      <c r="B14" s="25">
        <v>1334</v>
      </c>
      <c r="C14" s="25"/>
      <c r="D14" s="25"/>
      <c r="E14" s="21" t="s">
        <v>83</v>
      </c>
      <c r="F14" s="156">
        <v>10</v>
      </c>
    </row>
    <row r="15" spans="1:6" ht="12" customHeight="1">
      <c r="A15" s="25"/>
      <c r="B15" s="25">
        <v>1335</v>
      </c>
      <c r="C15" s="25"/>
      <c r="D15" s="25"/>
      <c r="E15" s="21" t="s">
        <v>68</v>
      </c>
      <c r="F15" s="156">
        <v>2</v>
      </c>
    </row>
    <row r="16" spans="1:6" ht="12" customHeight="1">
      <c r="A16" s="25"/>
      <c r="B16" s="25">
        <v>1337</v>
      </c>
      <c r="C16" s="25">
        <v>70</v>
      </c>
      <c r="D16" s="25"/>
      <c r="E16" s="21" t="s">
        <v>414</v>
      </c>
      <c r="F16" s="156">
        <v>5500</v>
      </c>
    </row>
    <row r="17" spans="1:6" ht="12" customHeight="1">
      <c r="A17" s="25"/>
      <c r="B17" s="25">
        <v>1337</v>
      </c>
      <c r="C17" s="25">
        <v>71</v>
      </c>
      <c r="D17" s="25"/>
      <c r="E17" s="21" t="s">
        <v>144</v>
      </c>
      <c r="F17" s="156">
        <v>150</v>
      </c>
    </row>
    <row r="18" spans="1:6" ht="12" customHeight="1">
      <c r="A18" s="25"/>
      <c r="B18" s="25">
        <v>1341</v>
      </c>
      <c r="C18" s="25"/>
      <c r="D18" s="25"/>
      <c r="E18" s="21" t="s">
        <v>5</v>
      </c>
      <c r="F18" s="156">
        <v>280</v>
      </c>
    </row>
    <row r="19" spans="1:6" ht="12" customHeight="1">
      <c r="A19" s="25"/>
      <c r="B19" s="25">
        <v>1343</v>
      </c>
      <c r="C19" s="25"/>
      <c r="D19" s="25"/>
      <c r="E19" s="21" t="s">
        <v>415</v>
      </c>
      <c r="F19" s="156">
        <v>600</v>
      </c>
    </row>
    <row r="20" spans="1:6" ht="12" customHeight="1">
      <c r="A20" s="25"/>
      <c r="B20" s="25">
        <v>1345</v>
      </c>
      <c r="C20" s="25"/>
      <c r="D20" s="25"/>
      <c r="E20" s="21" t="s">
        <v>6</v>
      </c>
      <c r="F20" s="156">
        <v>100</v>
      </c>
    </row>
    <row r="21" spans="1:6" ht="12" customHeight="1">
      <c r="A21" s="25"/>
      <c r="B21" s="25">
        <v>1347</v>
      </c>
      <c r="C21" s="25"/>
      <c r="D21" s="25"/>
      <c r="E21" s="21" t="s">
        <v>7</v>
      </c>
      <c r="F21" s="156">
        <v>1500</v>
      </c>
    </row>
    <row r="22" spans="1:6" ht="12" customHeight="1">
      <c r="A22" s="25"/>
      <c r="B22" s="25">
        <v>1351</v>
      </c>
      <c r="C22" s="25">
        <v>60</v>
      </c>
      <c r="D22" s="25"/>
      <c r="E22" s="21" t="s">
        <v>222</v>
      </c>
      <c r="F22" s="156">
        <v>650</v>
      </c>
    </row>
    <row r="23" spans="1:6" ht="12" customHeight="1">
      <c r="A23" s="25"/>
      <c r="B23" s="25">
        <v>1353</v>
      </c>
      <c r="C23" s="25">
        <v>1004</v>
      </c>
      <c r="D23" s="25"/>
      <c r="E23" s="21" t="s">
        <v>160</v>
      </c>
      <c r="F23" s="157">
        <v>600</v>
      </c>
    </row>
    <row r="24" spans="1:6" ht="12" customHeight="1">
      <c r="A24" s="25"/>
      <c r="B24" s="25">
        <v>1361</v>
      </c>
      <c r="C24" s="25">
        <v>60</v>
      </c>
      <c r="D24" s="25"/>
      <c r="E24" s="21" t="s">
        <v>224</v>
      </c>
      <c r="F24" s="156">
        <v>900</v>
      </c>
    </row>
    <row r="25" spans="1:6" ht="12" customHeight="1">
      <c r="A25" s="25"/>
      <c r="B25" s="25">
        <v>1361</v>
      </c>
      <c r="C25" s="25">
        <v>110</v>
      </c>
      <c r="D25" s="25"/>
      <c r="E25" s="21" t="s">
        <v>101</v>
      </c>
      <c r="F25" s="156">
        <v>40</v>
      </c>
    </row>
    <row r="26" spans="1:6" ht="12" customHeight="1">
      <c r="A26" s="25"/>
      <c r="B26" s="25">
        <v>1361</v>
      </c>
      <c r="C26" s="25">
        <v>120</v>
      </c>
      <c r="D26" s="25"/>
      <c r="E26" s="21" t="s">
        <v>71</v>
      </c>
      <c r="F26" s="156">
        <v>2</v>
      </c>
    </row>
    <row r="27" spans="1:6" ht="12" customHeight="1">
      <c r="A27" s="25"/>
      <c r="B27" s="25">
        <v>1361</v>
      </c>
      <c r="C27" s="25">
        <v>130</v>
      </c>
      <c r="D27" s="25"/>
      <c r="E27" s="21" t="s">
        <v>454</v>
      </c>
      <c r="F27" s="156">
        <v>3</v>
      </c>
    </row>
    <row r="28" spans="1:6" ht="12" customHeight="1">
      <c r="A28" s="25"/>
      <c r="B28" s="25">
        <v>1361</v>
      </c>
      <c r="C28" s="25">
        <v>140</v>
      </c>
      <c r="D28" s="25"/>
      <c r="E28" s="21" t="s">
        <v>69</v>
      </c>
      <c r="F28" s="156">
        <v>1</v>
      </c>
    </row>
    <row r="29" spans="1:6" ht="12" customHeight="1">
      <c r="A29" s="25"/>
      <c r="B29" s="25">
        <v>1361</v>
      </c>
      <c r="C29" s="25">
        <v>150</v>
      </c>
      <c r="D29" s="25"/>
      <c r="E29" s="21" t="s">
        <v>70</v>
      </c>
      <c r="F29" s="156">
        <v>10</v>
      </c>
    </row>
    <row r="30" spans="1:6" ht="12" customHeight="1">
      <c r="A30" s="25"/>
      <c r="B30" s="25">
        <v>1361</v>
      </c>
      <c r="C30" s="25">
        <v>155</v>
      </c>
      <c r="D30" s="25"/>
      <c r="E30" s="21" t="s">
        <v>76</v>
      </c>
      <c r="F30" s="156">
        <v>70</v>
      </c>
    </row>
    <row r="31" spans="1:6" ht="12" customHeight="1">
      <c r="A31" s="25"/>
      <c r="B31" s="25">
        <v>1361</v>
      </c>
      <c r="C31" s="25">
        <v>160</v>
      </c>
      <c r="D31" s="25"/>
      <c r="E31" s="21" t="s">
        <v>141</v>
      </c>
      <c r="F31" s="156">
        <v>1</v>
      </c>
    </row>
    <row r="32" spans="1:6" ht="12" customHeight="1">
      <c r="A32" s="25"/>
      <c r="B32" s="25">
        <v>1361</v>
      </c>
      <c r="C32" s="25">
        <v>199</v>
      </c>
      <c r="D32" s="25"/>
      <c r="E32" s="21" t="s">
        <v>221</v>
      </c>
      <c r="F32" s="156">
        <v>1</v>
      </c>
    </row>
    <row r="33" spans="1:6" ht="12" customHeight="1">
      <c r="A33" s="25"/>
      <c r="B33" s="25">
        <v>1361</v>
      </c>
      <c r="C33" s="25">
        <v>200</v>
      </c>
      <c r="D33" s="25"/>
      <c r="E33" s="21" t="s">
        <v>223</v>
      </c>
      <c r="F33" s="156">
        <v>120</v>
      </c>
    </row>
    <row r="34" spans="1:6" ht="12" customHeight="1">
      <c r="A34" s="25"/>
      <c r="B34" s="25">
        <v>1361</v>
      </c>
      <c r="C34" s="25">
        <v>214</v>
      </c>
      <c r="D34" s="25"/>
      <c r="E34" s="21" t="s">
        <v>481</v>
      </c>
      <c r="F34" s="156">
        <v>604</v>
      </c>
    </row>
    <row r="35" spans="1:6" ht="12" customHeight="1">
      <c r="A35" s="25"/>
      <c r="B35" s="25">
        <v>1361</v>
      </c>
      <c r="C35" s="25">
        <v>299</v>
      </c>
      <c r="D35" s="25"/>
      <c r="E35" s="21" t="s">
        <v>430</v>
      </c>
      <c r="F35" s="156">
        <v>80</v>
      </c>
    </row>
    <row r="36" spans="1:6" ht="12" customHeight="1">
      <c r="A36" s="25"/>
      <c r="B36" s="25">
        <v>1361</v>
      </c>
      <c r="C36" s="25">
        <v>400</v>
      </c>
      <c r="D36" s="25"/>
      <c r="E36" s="21" t="s">
        <v>3</v>
      </c>
      <c r="F36" s="156">
        <v>300</v>
      </c>
    </row>
    <row r="37" spans="1:6" ht="12" customHeight="1">
      <c r="A37" s="25"/>
      <c r="B37" s="25">
        <v>1361</v>
      </c>
      <c r="C37" s="25">
        <v>511</v>
      </c>
      <c r="D37" s="25"/>
      <c r="E37" s="21" t="s">
        <v>518</v>
      </c>
      <c r="F37" s="156">
        <v>5</v>
      </c>
    </row>
    <row r="38" spans="1:6" ht="12" customHeight="1">
      <c r="A38" s="25"/>
      <c r="B38" s="25">
        <v>1361</v>
      </c>
      <c r="C38" s="25">
        <v>599</v>
      </c>
      <c r="D38" s="25"/>
      <c r="E38" s="21" t="s">
        <v>519</v>
      </c>
      <c r="F38" s="156">
        <v>5</v>
      </c>
    </row>
    <row r="39" spans="1:6" ht="12" customHeight="1">
      <c r="A39" s="25"/>
      <c r="B39" s="25">
        <v>1361</v>
      </c>
      <c r="C39" s="25">
        <v>604</v>
      </c>
      <c r="D39" s="25"/>
      <c r="E39" s="21" t="s">
        <v>220</v>
      </c>
      <c r="F39" s="156">
        <v>320</v>
      </c>
    </row>
    <row r="40" spans="1:6" ht="12" customHeight="1">
      <c r="A40" s="25"/>
      <c r="B40" s="25">
        <v>1361</v>
      </c>
      <c r="C40" s="25">
        <v>699</v>
      </c>
      <c r="D40" s="25"/>
      <c r="E40" s="21" t="s">
        <v>82</v>
      </c>
      <c r="F40" s="156">
        <v>500</v>
      </c>
    </row>
    <row r="41" spans="1:6" ht="12" customHeight="1">
      <c r="A41" s="25"/>
      <c r="B41" s="25">
        <v>1361</v>
      </c>
      <c r="C41" s="25">
        <v>700</v>
      </c>
      <c r="D41" s="25"/>
      <c r="E41" s="21" t="s">
        <v>4</v>
      </c>
      <c r="F41" s="156">
        <v>350</v>
      </c>
    </row>
    <row r="42" spans="1:6" ht="12" customHeight="1">
      <c r="A42" s="25"/>
      <c r="B42" s="25">
        <v>1361</v>
      </c>
      <c r="C42" s="25">
        <v>899</v>
      </c>
      <c r="D42" s="25"/>
      <c r="E42" s="21" t="s">
        <v>394</v>
      </c>
      <c r="F42" s="156">
        <v>10</v>
      </c>
    </row>
    <row r="43" spans="1:6" ht="12" customHeight="1">
      <c r="A43" s="25"/>
      <c r="B43" s="25">
        <v>1361</v>
      </c>
      <c r="C43" s="25">
        <v>1000</v>
      </c>
      <c r="D43" s="25"/>
      <c r="E43" s="21" t="s">
        <v>48</v>
      </c>
      <c r="F43" s="157">
        <v>3400</v>
      </c>
    </row>
    <row r="44" spans="1:6" ht="12" customHeight="1">
      <c r="A44" s="25"/>
      <c r="B44" s="25">
        <v>1361</v>
      </c>
      <c r="C44" s="25">
        <v>1005</v>
      </c>
      <c r="D44" s="25"/>
      <c r="E44" s="21" t="s">
        <v>72</v>
      </c>
      <c r="F44" s="156">
        <v>40</v>
      </c>
    </row>
    <row r="45" spans="1:6" ht="12" customHeight="1">
      <c r="A45" s="25"/>
      <c r="B45" s="25">
        <v>1361</v>
      </c>
      <c r="C45" s="25">
        <v>1006</v>
      </c>
      <c r="D45" s="25"/>
      <c r="E45" s="21" t="s">
        <v>167</v>
      </c>
      <c r="F45" s="156">
        <v>20</v>
      </c>
    </row>
    <row r="46" spans="1:6" ht="12" customHeight="1">
      <c r="A46" s="25"/>
      <c r="B46" s="25">
        <v>1361</v>
      </c>
      <c r="C46" s="25">
        <v>1008</v>
      </c>
      <c r="D46" s="25"/>
      <c r="E46" s="21" t="s">
        <v>168</v>
      </c>
      <c r="F46" s="156">
        <v>5</v>
      </c>
    </row>
    <row r="47" spans="1:6" ht="12" customHeight="1">
      <c r="A47" s="25"/>
      <c r="B47" s="25">
        <v>1361</v>
      </c>
      <c r="C47" s="25">
        <v>1011</v>
      </c>
      <c r="D47" s="25"/>
      <c r="E47" s="21" t="s">
        <v>190</v>
      </c>
      <c r="F47" s="156">
        <v>80</v>
      </c>
    </row>
    <row r="48" spans="1:6" ht="12" customHeight="1">
      <c r="A48" s="25"/>
      <c r="B48" s="25">
        <v>1361</v>
      </c>
      <c r="C48" s="25">
        <v>1099</v>
      </c>
      <c r="D48" s="25"/>
      <c r="E48" s="21" t="s">
        <v>193</v>
      </c>
      <c r="F48" s="156">
        <v>3</v>
      </c>
    </row>
    <row r="49" spans="1:6" ht="12" customHeight="1">
      <c r="A49" s="25"/>
      <c r="B49" s="25">
        <v>1511</v>
      </c>
      <c r="C49" s="25"/>
      <c r="D49" s="25"/>
      <c r="E49" s="21" t="s">
        <v>8</v>
      </c>
      <c r="F49" s="157">
        <v>15000</v>
      </c>
    </row>
    <row r="50" spans="1:6" ht="12" customHeight="1">
      <c r="A50" s="86"/>
      <c r="B50" s="86"/>
      <c r="C50" s="86"/>
      <c r="D50" s="86"/>
      <c r="E50" s="110" t="s">
        <v>274</v>
      </c>
      <c r="F50" s="181">
        <f>SUM(F8:F49)</f>
        <v>137262</v>
      </c>
    </row>
    <row r="51" spans="1:6" ht="12" customHeight="1">
      <c r="E51" s="22"/>
      <c r="F51" s="166"/>
    </row>
    <row r="52" spans="1:6" ht="12" customHeight="1">
      <c r="A52" s="87"/>
      <c r="B52" s="87"/>
      <c r="C52" s="87"/>
      <c r="D52" s="87"/>
      <c r="E52" s="112" t="s">
        <v>284</v>
      </c>
      <c r="F52" s="173"/>
    </row>
    <row r="53" spans="1:6" ht="12" customHeight="1">
      <c r="A53" s="25">
        <v>2169</v>
      </c>
      <c r="B53" s="25">
        <v>2212</v>
      </c>
      <c r="C53" s="25">
        <v>700</v>
      </c>
      <c r="D53" s="25"/>
      <c r="E53" s="21" t="s">
        <v>140</v>
      </c>
      <c r="F53" s="156">
        <v>20</v>
      </c>
    </row>
    <row r="54" spans="1:6" ht="12" customHeight="1">
      <c r="A54" s="25">
        <v>2169</v>
      </c>
      <c r="B54" s="25">
        <v>2324</v>
      </c>
      <c r="C54" s="25">
        <v>700</v>
      </c>
      <c r="D54" s="25"/>
      <c r="E54" s="21" t="s">
        <v>169</v>
      </c>
      <c r="F54" s="156">
        <v>1</v>
      </c>
    </row>
    <row r="55" spans="1:6" ht="12" customHeight="1">
      <c r="A55" s="25">
        <v>2299</v>
      </c>
      <c r="B55" s="25">
        <v>2212</v>
      </c>
      <c r="C55" s="25">
        <v>1009</v>
      </c>
      <c r="D55" s="25"/>
      <c r="E55" s="21" t="s">
        <v>66</v>
      </c>
      <c r="F55" s="156">
        <v>1400</v>
      </c>
    </row>
    <row r="56" spans="1:6" ht="12" customHeight="1">
      <c r="A56" s="25">
        <v>2299</v>
      </c>
      <c r="B56" s="25">
        <v>2324</v>
      </c>
      <c r="C56" s="25">
        <v>1009</v>
      </c>
      <c r="D56" s="25"/>
      <c r="E56" s="21" t="s">
        <v>74</v>
      </c>
      <c r="F56" s="156">
        <v>150</v>
      </c>
    </row>
    <row r="57" spans="1:6" ht="12" customHeight="1">
      <c r="A57" s="25">
        <v>3111</v>
      </c>
      <c r="B57" s="25">
        <v>2122</v>
      </c>
      <c r="C57" s="25">
        <v>901</v>
      </c>
      <c r="D57" s="25"/>
      <c r="E57" s="21" t="s">
        <v>491</v>
      </c>
      <c r="F57" s="156">
        <v>154</v>
      </c>
    </row>
    <row r="58" spans="1:6" ht="12" customHeight="1">
      <c r="A58" s="25">
        <v>3111</v>
      </c>
      <c r="B58" s="25">
        <v>2122</v>
      </c>
      <c r="C58" s="25">
        <v>902</v>
      </c>
      <c r="D58" s="25"/>
      <c r="E58" s="21" t="s">
        <v>126</v>
      </c>
      <c r="F58" s="156">
        <v>390</v>
      </c>
    </row>
    <row r="59" spans="1:6" ht="12" customHeight="1">
      <c r="A59" s="25">
        <v>3111</v>
      </c>
      <c r="B59" s="25">
        <v>2122</v>
      </c>
      <c r="C59" s="25">
        <v>903</v>
      </c>
      <c r="D59" s="25"/>
      <c r="E59" s="21" t="s">
        <v>127</v>
      </c>
      <c r="F59" s="156">
        <v>265</v>
      </c>
    </row>
    <row r="60" spans="1:6" ht="12" customHeight="1">
      <c r="A60" s="25">
        <v>3111</v>
      </c>
      <c r="B60" s="25">
        <v>2122</v>
      </c>
      <c r="C60" s="25">
        <v>904</v>
      </c>
      <c r="D60" s="25"/>
      <c r="E60" s="21" t="s">
        <v>520</v>
      </c>
      <c r="F60" s="156">
        <v>298</v>
      </c>
    </row>
    <row r="61" spans="1:6" ht="12" customHeight="1">
      <c r="A61" s="25">
        <v>3111</v>
      </c>
      <c r="B61" s="25">
        <v>2122</v>
      </c>
      <c r="C61" s="25">
        <v>905</v>
      </c>
      <c r="D61" s="25"/>
      <c r="E61" s="21" t="s">
        <v>494</v>
      </c>
      <c r="F61" s="156">
        <v>126</v>
      </c>
    </row>
    <row r="62" spans="1:6" ht="12" customHeight="1">
      <c r="A62" s="25">
        <v>3113</v>
      </c>
      <c r="B62" s="25">
        <v>2122</v>
      </c>
      <c r="C62" s="25">
        <v>911</v>
      </c>
      <c r="D62" s="25"/>
      <c r="E62" s="21" t="s">
        <v>107</v>
      </c>
      <c r="F62" s="156">
        <v>2880</v>
      </c>
    </row>
    <row r="63" spans="1:6" ht="12" customHeight="1">
      <c r="A63" s="25">
        <v>3113</v>
      </c>
      <c r="B63" s="25">
        <v>2122</v>
      </c>
      <c r="C63" s="25">
        <v>912</v>
      </c>
      <c r="D63" s="25"/>
      <c r="E63" s="21" t="s">
        <v>108</v>
      </c>
      <c r="F63" s="156">
        <v>2201</v>
      </c>
    </row>
    <row r="64" spans="1:6" ht="12" customHeight="1">
      <c r="A64" s="25">
        <v>3113</v>
      </c>
      <c r="B64" s="25">
        <v>2122</v>
      </c>
      <c r="C64" s="25">
        <v>913</v>
      </c>
      <c r="D64" s="25"/>
      <c r="E64" s="21" t="s">
        <v>109</v>
      </c>
      <c r="F64" s="156">
        <v>1806</v>
      </c>
    </row>
    <row r="65" spans="1:6" ht="12" customHeight="1">
      <c r="A65" s="25">
        <v>3231</v>
      </c>
      <c r="B65" s="25">
        <v>2122</v>
      </c>
      <c r="C65" s="25">
        <v>921</v>
      </c>
      <c r="D65" s="25"/>
      <c r="E65" s="21" t="s">
        <v>493</v>
      </c>
      <c r="F65" s="156">
        <v>579</v>
      </c>
    </row>
    <row r="66" spans="1:6" ht="12" customHeight="1">
      <c r="A66" s="25">
        <v>3315</v>
      </c>
      <c r="B66" s="25">
        <v>2122</v>
      </c>
      <c r="C66" s="25">
        <v>924</v>
      </c>
      <c r="D66" s="25"/>
      <c r="E66" s="21" t="s">
        <v>521</v>
      </c>
      <c r="F66" s="156">
        <v>131</v>
      </c>
    </row>
    <row r="67" spans="1:6" ht="12" customHeight="1">
      <c r="A67" s="25">
        <v>3392</v>
      </c>
      <c r="B67" s="25">
        <v>2122</v>
      </c>
      <c r="C67" s="25">
        <v>923</v>
      </c>
      <c r="D67" s="25"/>
      <c r="E67" s="21" t="s">
        <v>129</v>
      </c>
      <c r="F67" s="156">
        <v>240</v>
      </c>
    </row>
    <row r="68" spans="1:6" ht="12" customHeight="1">
      <c r="A68" s="25">
        <v>3632</v>
      </c>
      <c r="B68" s="25">
        <v>2111</v>
      </c>
      <c r="C68" s="25">
        <v>380</v>
      </c>
      <c r="D68" s="25"/>
      <c r="E68" s="21" t="s">
        <v>9</v>
      </c>
      <c r="F68" s="156">
        <v>260</v>
      </c>
    </row>
    <row r="69" spans="1:6" ht="12" customHeight="1">
      <c r="A69" s="90">
        <v>3639</v>
      </c>
      <c r="B69" s="90">
        <v>2122</v>
      </c>
      <c r="C69" s="90">
        <v>378</v>
      </c>
      <c r="D69" s="90"/>
      <c r="E69" s="27" t="s">
        <v>110</v>
      </c>
      <c r="F69" s="159">
        <v>6176</v>
      </c>
    </row>
    <row r="70" spans="1:6" ht="12" customHeight="1">
      <c r="A70" s="25">
        <v>3723</v>
      </c>
      <c r="B70" s="25">
        <v>2324</v>
      </c>
      <c r="C70" s="25">
        <v>364</v>
      </c>
      <c r="D70" s="25"/>
      <c r="E70" s="21" t="s">
        <v>365</v>
      </c>
      <c r="F70" s="156">
        <v>10</v>
      </c>
    </row>
    <row r="71" spans="1:6" ht="12" customHeight="1">
      <c r="A71" s="25">
        <v>3725</v>
      </c>
      <c r="B71" s="25">
        <v>2324</v>
      </c>
      <c r="C71" s="25">
        <v>364</v>
      </c>
      <c r="D71" s="25"/>
      <c r="E71" s="21" t="s">
        <v>102</v>
      </c>
      <c r="F71" s="157">
        <v>1200</v>
      </c>
    </row>
    <row r="72" spans="1:6" ht="12" customHeight="1">
      <c r="A72" s="25">
        <v>3744</v>
      </c>
      <c r="B72" s="25">
        <v>2324</v>
      </c>
      <c r="C72" s="25">
        <v>338</v>
      </c>
      <c r="D72" s="25"/>
      <c r="E72" s="21" t="s">
        <v>170</v>
      </c>
      <c r="F72" s="156">
        <v>2</v>
      </c>
    </row>
    <row r="73" spans="1:6" ht="12" customHeight="1">
      <c r="A73" s="25">
        <v>4357</v>
      </c>
      <c r="B73" s="25">
        <v>2122</v>
      </c>
      <c r="C73" s="25">
        <v>520</v>
      </c>
      <c r="D73" s="25"/>
      <c r="E73" s="21" t="s">
        <v>128</v>
      </c>
      <c r="F73" s="156">
        <v>4817</v>
      </c>
    </row>
    <row r="74" spans="1:6" ht="12" customHeight="1">
      <c r="A74" s="25">
        <v>4399</v>
      </c>
      <c r="B74" s="25">
        <v>2329</v>
      </c>
      <c r="C74" s="25">
        <v>500</v>
      </c>
      <c r="D74" s="25"/>
      <c r="E74" s="21" t="s">
        <v>145</v>
      </c>
      <c r="F74" s="156">
        <v>1</v>
      </c>
    </row>
    <row r="75" spans="1:6" ht="12" customHeight="1">
      <c r="A75" s="25">
        <v>5269</v>
      </c>
      <c r="B75" s="25">
        <v>2141</v>
      </c>
      <c r="C75" s="25"/>
      <c r="D75" s="25"/>
      <c r="E75" s="21" t="s">
        <v>431</v>
      </c>
      <c r="F75" s="156">
        <v>3</v>
      </c>
    </row>
    <row r="76" spans="1:6" ht="12" customHeight="1">
      <c r="A76" s="25">
        <v>5269</v>
      </c>
      <c r="B76" s="25">
        <v>2229</v>
      </c>
      <c r="C76" s="25"/>
      <c r="D76" s="25"/>
      <c r="E76" s="21" t="s">
        <v>171</v>
      </c>
      <c r="F76" s="156">
        <v>80</v>
      </c>
    </row>
    <row r="77" spans="1:6" ht="12" customHeight="1">
      <c r="A77" s="25">
        <v>5311</v>
      </c>
      <c r="B77" s="25">
        <v>2212</v>
      </c>
      <c r="C77" s="25">
        <v>631</v>
      </c>
      <c r="D77" s="25"/>
      <c r="E77" s="21" t="s">
        <v>142</v>
      </c>
      <c r="F77" s="156">
        <v>20</v>
      </c>
    </row>
    <row r="78" spans="1:6" ht="12" customHeight="1">
      <c r="A78" s="25">
        <v>5311</v>
      </c>
      <c r="B78" s="25">
        <v>2324</v>
      </c>
      <c r="C78" s="25">
        <v>631</v>
      </c>
      <c r="D78" s="25"/>
      <c r="E78" s="21" t="s">
        <v>125</v>
      </c>
      <c r="F78" s="156">
        <v>2</v>
      </c>
    </row>
    <row r="79" spans="1:6" ht="12" customHeight="1">
      <c r="A79" s="25">
        <v>5311</v>
      </c>
      <c r="B79" s="25">
        <v>5212</v>
      </c>
      <c r="C79" s="25">
        <v>1100</v>
      </c>
      <c r="D79" s="25"/>
      <c r="E79" s="21" t="s">
        <v>11</v>
      </c>
      <c r="F79" s="156">
        <v>400</v>
      </c>
    </row>
    <row r="80" spans="1:6" ht="12" customHeight="1">
      <c r="A80" s="25">
        <v>5512</v>
      </c>
      <c r="B80" s="25">
        <v>2324</v>
      </c>
      <c r="C80" s="25"/>
      <c r="D80" s="25"/>
      <c r="E80" s="21" t="s">
        <v>59</v>
      </c>
      <c r="F80" s="156">
        <v>15</v>
      </c>
    </row>
    <row r="81" spans="1:6" ht="12" customHeight="1">
      <c r="A81" s="25">
        <v>6171</v>
      </c>
      <c r="B81" s="25">
        <v>2119</v>
      </c>
      <c r="C81" s="25">
        <v>210</v>
      </c>
      <c r="D81" s="25"/>
      <c r="E81" s="21" t="s">
        <v>480</v>
      </c>
      <c r="F81" s="156">
        <v>1963</v>
      </c>
    </row>
    <row r="82" spans="1:6" ht="12" customHeight="1">
      <c r="A82" s="25">
        <v>6171</v>
      </c>
      <c r="B82" s="25">
        <v>2324</v>
      </c>
      <c r="C82" s="25">
        <v>30</v>
      </c>
      <c r="D82" s="25"/>
      <c r="E82" s="21" t="s">
        <v>73</v>
      </c>
      <c r="F82" s="156">
        <v>40</v>
      </c>
    </row>
    <row r="83" spans="1:6" ht="12" customHeight="1">
      <c r="A83" s="25">
        <v>6171</v>
      </c>
      <c r="B83" s="25">
        <v>2324</v>
      </c>
      <c r="C83" s="25"/>
      <c r="D83" s="25"/>
      <c r="E83" s="21" t="s">
        <v>55</v>
      </c>
      <c r="F83" s="156">
        <v>600</v>
      </c>
    </row>
    <row r="84" spans="1:6" ht="12" customHeight="1">
      <c r="A84" s="25">
        <v>6310</v>
      </c>
      <c r="B84" s="25">
        <v>2141</v>
      </c>
      <c r="C84" s="25"/>
      <c r="D84" s="25"/>
      <c r="E84" s="21" t="s">
        <v>455</v>
      </c>
      <c r="F84" s="156">
        <v>2</v>
      </c>
    </row>
    <row r="85" spans="1:6" ht="12" customHeight="1">
      <c r="A85" s="25">
        <v>6310</v>
      </c>
      <c r="B85" s="25">
        <v>2141</v>
      </c>
      <c r="C85" s="25"/>
      <c r="D85" s="25"/>
      <c r="E85" s="21" t="s">
        <v>10</v>
      </c>
      <c r="F85" s="156">
        <v>150</v>
      </c>
    </row>
    <row r="86" spans="1:6" ht="12" customHeight="1">
      <c r="A86" s="25"/>
      <c r="B86" s="25">
        <v>2460</v>
      </c>
      <c r="C86" s="25">
        <v>210</v>
      </c>
      <c r="D86" s="25"/>
      <c r="E86" s="21" t="s">
        <v>154</v>
      </c>
      <c r="F86" s="157">
        <v>1600</v>
      </c>
    </row>
    <row r="87" spans="1:6" ht="12" customHeight="1">
      <c r="A87" s="86"/>
      <c r="B87" s="86"/>
      <c r="C87" s="86"/>
      <c r="D87" s="86"/>
      <c r="E87" s="113" t="s">
        <v>275</v>
      </c>
      <c r="F87" s="181">
        <f>SUM(F53:F86)</f>
        <v>27982</v>
      </c>
    </row>
    <row r="88" spans="1:6" ht="12" customHeight="1">
      <c r="E88" s="22"/>
      <c r="F88" s="166"/>
    </row>
    <row r="89" spans="1:6" ht="12" customHeight="1">
      <c r="A89" s="87"/>
      <c r="B89" s="87"/>
      <c r="C89" s="87"/>
      <c r="D89" s="87"/>
      <c r="E89" s="112" t="s">
        <v>285</v>
      </c>
      <c r="F89" s="173"/>
    </row>
    <row r="90" spans="1:6" ht="12" customHeight="1">
      <c r="A90" s="25"/>
      <c r="B90" s="25">
        <v>4121</v>
      </c>
      <c r="C90" s="25">
        <v>630</v>
      </c>
      <c r="D90" s="25"/>
      <c r="E90" s="21" t="s">
        <v>111</v>
      </c>
      <c r="F90" s="157">
        <v>120</v>
      </c>
    </row>
    <row r="91" spans="1:6" ht="12" customHeight="1">
      <c r="A91" s="25"/>
      <c r="B91" s="25">
        <v>4121</v>
      </c>
      <c r="C91" s="25">
        <v>900</v>
      </c>
      <c r="D91" s="25"/>
      <c r="E91" s="21" t="s">
        <v>12</v>
      </c>
      <c r="F91" s="157">
        <v>3300</v>
      </c>
    </row>
    <row r="92" spans="1:6" ht="12" customHeight="1">
      <c r="A92" s="25"/>
      <c r="B92" s="25">
        <v>4121</v>
      </c>
      <c r="C92" s="25">
        <v>1100</v>
      </c>
      <c r="D92" s="25"/>
      <c r="E92" s="21" t="s">
        <v>225</v>
      </c>
      <c r="F92" s="157">
        <v>40</v>
      </c>
    </row>
    <row r="93" spans="1:6" ht="12" customHeight="1">
      <c r="A93" s="25"/>
      <c r="B93" s="25">
        <v>4131</v>
      </c>
      <c r="C93" s="25"/>
      <c r="D93" s="25"/>
      <c r="E93" s="21" t="s">
        <v>155</v>
      </c>
      <c r="F93" s="157">
        <f>SUM(F540)</f>
        <v>6660</v>
      </c>
    </row>
    <row r="94" spans="1:6" ht="12" customHeight="1">
      <c r="A94" s="25"/>
      <c r="B94" s="25">
        <v>4131</v>
      </c>
      <c r="C94" s="25"/>
      <c r="D94" s="25"/>
      <c r="E94" s="21" t="s">
        <v>361</v>
      </c>
      <c r="F94" s="157">
        <f>SUM(F557)</f>
        <v>1000</v>
      </c>
    </row>
    <row r="95" spans="1:6" ht="12" customHeight="1">
      <c r="A95" s="25"/>
      <c r="B95" s="25">
        <v>4134</v>
      </c>
      <c r="C95" s="25">
        <v>10</v>
      </c>
      <c r="D95" s="25"/>
      <c r="E95" s="21" t="s">
        <v>191</v>
      </c>
      <c r="F95" s="157">
        <v>2979</v>
      </c>
    </row>
    <row r="96" spans="1:6" ht="12" customHeight="1">
      <c r="E96" s="113" t="s">
        <v>276</v>
      </c>
      <c r="F96" s="181">
        <f>SUM(F90:F95)</f>
        <v>14099</v>
      </c>
    </row>
    <row r="97" spans="1:6" ht="12" customHeight="1">
      <c r="E97" s="14"/>
    </row>
    <row r="98" spans="1:6" ht="12" customHeight="1">
      <c r="A98" s="88"/>
      <c r="E98" s="114" t="s">
        <v>273</v>
      </c>
      <c r="F98" s="182">
        <f>(F96+F87+F50)</f>
        <v>179343</v>
      </c>
    </row>
    <row r="99" spans="1:6" ht="12" customHeight="1">
      <c r="A99" s="88"/>
      <c r="E99" s="14"/>
    </row>
    <row r="100" spans="1:6" ht="12" customHeight="1">
      <c r="A100" s="88"/>
      <c r="E100" s="14"/>
    </row>
    <row r="101" spans="1:6" ht="12" customHeight="1">
      <c r="E101" s="14"/>
    </row>
    <row r="102" spans="1:6" ht="12" customHeight="1">
      <c r="E102" s="15" t="s">
        <v>52</v>
      </c>
      <c r="F102" s="174"/>
    </row>
    <row r="103" spans="1:6" s="2" customFormat="1">
      <c r="A103" s="89"/>
      <c r="B103" s="84"/>
      <c r="C103" s="84"/>
      <c r="D103" s="84"/>
      <c r="E103" s="112" t="s">
        <v>288</v>
      </c>
      <c r="F103" s="173"/>
    </row>
    <row r="104" spans="1:6" s="2" customFormat="1">
      <c r="A104" s="25">
        <v>3113</v>
      </c>
      <c r="B104" s="25">
        <v>5141</v>
      </c>
      <c r="C104" s="25"/>
      <c r="D104" s="25"/>
      <c r="E104" s="21" t="s">
        <v>428</v>
      </c>
      <c r="F104" s="156">
        <v>50</v>
      </c>
    </row>
    <row r="105" spans="1:6" s="2" customFormat="1">
      <c r="A105" s="25">
        <v>3636</v>
      </c>
      <c r="B105" s="25">
        <v>5229</v>
      </c>
      <c r="C105" s="25">
        <v>601</v>
      </c>
      <c r="D105" s="25"/>
      <c r="E105" s="21" t="s">
        <v>248</v>
      </c>
      <c r="F105" s="156">
        <v>20</v>
      </c>
    </row>
    <row r="106" spans="1:6" s="2" customFormat="1">
      <c r="A106" s="25">
        <v>3639</v>
      </c>
      <c r="B106" s="25">
        <v>5141</v>
      </c>
      <c r="C106" s="25"/>
      <c r="D106" s="25"/>
      <c r="E106" s="21" t="s">
        <v>429</v>
      </c>
      <c r="F106" s="156">
        <v>140</v>
      </c>
    </row>
    <row r="107" spans="1:6" s="2" customFormat="1">
      <c r="A107" s="25">
        <v>3639</v>
      </c>
      <c r="B107" s="25">
        <v>5229</v>
      </c>
      <c r="C107" s="25">
        <v>11</v>
      </c>
      <c r="D107" s="25"/>
      <c r="E107" s="21" t="s">
        <v>424</v>
      </c>
      <c r="F107" s="156">
        <v>20</v>
      </c>
    </row>
    <row r="108" spans="1:6" s="2" customFormat="1">
      <c r="A108" s="25">
        <v>3639</v>
      </c>
      <c r="B108" s="25">
        <v>5329</v>
      </c>
      <c r="C108" s="25">
        <v>13</v>
      </c>
      <c r="D108" s="25"/>
      <c r="E108" s="21" t="s">
        <v>425</v>
      </c>
      <c r="F108" s="156">
        <v>33</v>
      </c>
    </row>
    <row r="109" spans="1:6" s="2" customFormat="1">
      <c r="A109" s="25">
        <v>3639</v>
      </c>
      <c r="B109" s="25">
        <v>5329</v>
      </c>
      <c r="C109" s="25">
        <v>17</v>
      </c>
      <c r="D109" s="25"/>
      <c r="E109" s="21" t="s">
        <v>423</v>
      </c>
      <c r="F109" s="156">
        <v>127</v>
      </c>
    </row>
    <row r="110" spans="1:6" s="2" customFormat="1">
      <c r="A110" s="25">
        <v>3639</v>
      </c>
      <c r="B110" s="25">
        <v>5329</v>
      </c>
      <c r="C110" s="25">
        <v>19</v>
      </c>
      <c r="D110" s="25"/>
      <c r="E110" s="21" t="s">
        <v>389</v>
      </c>
      <c r="F110" s="156">
        <v>35</v>
      </c>
    </row>
    <row r="111" spans="1:6" s="2" customFormat="1">
      <c r="A111" s="25">
        <v>3722</v>
      </c>
      <c r="B111" s="25">
        <v>5329</v>
      </c>
      <c r="C111" s="25">
        <v>14</v>
      </c>
      <c r="D111" s="25"/>
      <c r="E111" s="21" t="s">
        <v>426</v>
      </c>
      <c r="F111" s="156">
        <v>134</v>
      </c>
    </row>
    <row r="112" spans="1:6" s="2" customFormat="1">
      <c r="A112" s="25">
        <v>5512</v>
      </c>
      <c r="B112" s="25">
        <v>5141</v>
      </c>
      <c r="C112" s="25"/>
      <c r="D112" s="25"/>
      <c r="E112" s="21" t="s">
        <v>461</v>
      </c>
      <c r="F112" s="156">
        <v>74</v>
      </c>
    </row>
    <row r="113" spans="1:6" s="2" customFormat="1">
      <c r="A113" s="25">
        <v>6171</v>
      </c>
      <c r="B113" s="25">
        <v>5173</v>
      </c>
      <c r="C113" s="25">
        <v>1</v>
      </c>
      <c r="D113" s="25"/>
      <c r="E113" s="13" t="s">
        <v>369</v>
      </c>
      <c r="F113" s="18">
        <v>100</v>
      </c>
    </row>
    <row r="114" spans="1:6" s="2" customFormat="1">
      <c r="A114" s="25">
        <v>6171</v>
      </c>
      <c r="B114" s="25">
        <v>5901</v>
      </c>
      <c r="C114" s="25">
        <v>1</v>
      </c>
      <c r="D114" s="25"/>
      <c r="E114" s="21" t="s">
        <v>271</v>
      </c>
      <c r="F114" s="156">
        <v>2685</v>
      </c>
    </row>
    <row r="115" spans="1:6" s="2" customFormat="1">
      <c r="A115" s="25">
        <v>6310</v>
      </c>
      <c r="B115" s="25">
        <v>5163</v>
      </c>
      <c r="C115" s="25">
        <v>201</v>
      </c>
      <c r="D115" s="94"/>
      <c r="E115" s="21" t="s">
        <v>28</v>
      </c>
      <c r="F115" s="156">
        <v>200</v>
      </c>
    </row>
    <row r="116" spans="1:6" s="2" customFormat="1">
      <c r="A116" s="25">
        <v>6330</v>
      </c>
      <c r="B116" s="25">
        <v>5342</v>
      </c>
      <c r="C116" s="25">
        <v>10</v>
      </c>
      <c r="D116" s="94"/>
      <c r="E116" s="21" t="s">
        <v>184</v>
      </c>
      <c r="F116" s="156">
        <v>2979</v>
      </c>
    </row>
    <row r="117" spans="1:6" s="2" customFormat="1">
      <c r="A117" s="84"/>
      <c r="B117" s="84"/>
      <c r="C117" s="84"/>
      <c r="D117" s="84"/>
      <c r="E117" s="110" t="s">
        <v>289</v>
      </c>
      <c r="F117" s="181">
        <f>SUM(F104:F116)</f>
        <v>6597</v>
      </c>
    </row>
    <row r="118" spans="1:6" s="26" customFormat="1" ht="12" customHeight="1">
      <c r="A118" s="89"/>
      <c r="B118" s="84"/>
      <c r="C118" s="84"/>
      <c r="D118" s="84"/>
      <c r="E118" s="14"/>
      <c r="F118" s="167"/>
    </row>
    <row r="119" spans="1:6" s="26" customFormat="1" ht="12" customHeight="1">
      <c r="A119" s="87"/>
      <c r="B119" s="87"/>
      <c r="C119" s="87"/>
      <c r="D119" s="87"/>
      <c r="E119" s="109" t="s">
        <v>250</v>
      </c>
      <c r="F119" s="172"/>
    </row>
    <row r="120" spans="1:6" s="26" customFormat="1" ht="12" customHeight="1">
      <c r="A120" s="25">
        <v>2219</v>
      </c>
      <c r="B120" s="25">
        <v>6121</v>
      </c>
      <c r="C120" s="25">
        <v>300</v>
      </c>
      <c r="D120" s="25"/>
      <c r="E120" s="21" t="s">
        <v>513</v>
      </c>
      <c r="F120" s="157">
        <v>690</v>
      </c>
    </row>
    <row r="121" spans="1:6" s="26" customFormat="1" ht="12" customHeight="1">
      <c r="A121" s="25">
        <v>2219</v>
      </c>
      <c r="B121" s="25">
        <v>6121</v>
      </c>
      <c r="C121" s="25">
        <v>370</v>
      </c>
      <c r="D121" s="25"/>
      <c r="E121" s="21" t="s">
        <v>478</v>
      </c>
      <c r="F121" s="157">
        <v>450</v>
      </c>
    </row>
    <row r="122" spans="1:6" s="26" customFormat="1" ht="12" customHeight="1">
      <c r="A122" s="25">
        <v>2219</v>
      </c>
      <c r="B122" s="25">
        <v>6121</v>
      </c>
      <c r="C122" s="25">
        <v>370</v>
      </c>
      <c r="D122" s="25"/>
      <c r="E122" s="21" t="s">
        <v>495</v>
      </c>
      <c r="F122" s="157">
        <v>150</v>
      </c>
    </row>
    <row r="123" spans="1:6" s="26" customFormat="1" ht="12" customHeight="1">
      <c r="A123" s="25">
        <v>3111</v>
      </c>
      <c r="B123" s="25">
        <v>5171</v>
      </c>
      <c r="C123" s="25">
        <v>904</v>
      </c>
      <c r="D123" s="25"/>
      <c r="E123" s="184" t="s">
        <v>523</v>
      </c>
      <c r="F123" s="162">
        <v>150</v>
      </c>
    </row>
    <row r="124" spans="1:6" s="26" customFormat="1" ht="12" customHeight="1">
      <c r="A124" s="25">
        <v>3111</v>
      </c>
      <c r="B124" s="25">
        <v>5171</v>
      </c>
      <c r="C124" s="25">
        <v>904</v>
      </c>
      <c r="D124" s="25"/>
      <c r="E124" s="184" t="s">
        <v>522</v>
      </c>
      <c r="F124" s="162">
        <v>10</v>
      </c>
    </row>
    <row r="125" spans="1:6" s="26" customFormat="1" ht="12" customHeight="1">
      <c r="A125" s="25">
        <v>3111</v>
      </c>
      <c r="B125" s="25">
        <v>5171</v>
      </c>
      <c r="C125" s="25">
        <v>905</v>
      </c>
      <c r="D125" s="25"/>
      <c r="E125" s="184" t="s">
        <v>524</v>
      </c>
      <c r="F125" s="162">
        <v>727</v>
      </c>
    </row>
    <row r="126" spans="1:6" s="26" customFormat="1" ht="12" customHeight="1">
      <c r="A126" s="25">
        <v>3111</v>
      </c>
      <c r="B126" s="25">
        <v>6121</v>
      </c>
      <c r="C126" s="25">
        <v>901</v>
      </c>
      <c r="D126" s="25"/>
      <c r="E126" s="21" t="s">
        <v>476</v>
      </c>
      <c r="F126" s="157">
        <v>300</v>
      </c>
    </row>
    <row r="127" spans="1:6" s="26" customFormat="1" ht="12" customHeight="1">
      <c r="A127" s="25">
        <v>3111</v>
      </c>
      <c r="B127" s="25">
        <v>6121</v>
      </c>
      <c r="C127" s="25">
        <v>902</v>
      </c>
      <c r="D127" s="25"/>
      <c r="E127" s="184" t="s">
        <v>525</v>
      </c>
      <c r="F127" s="162">
        <v>150</v>
      </c>
    </row>
    <row r="128" spans="1:6" s="26" customFormat="1" ht="12" customHeight="1">
      <c r="A128" s="25">
        <v>3111</v>
      </c>
      <c r="B128" s="25">
        <v>6121</v>
      </c>
      <c r="C128" s="25">
        <v>902</v>
      </c>
      <c r="D128" s="25"/>
      <c r="E128" s="21" t="s">
        <v>526</v>
      </c>
      <c r="F128" s="157">
        <v>1500</v>
      </c>
    </row>
    <row r="129" spans="1:6" s="26" customFormat="1" ht="12" customHeight="1">
      <c r="A129" s="25">
        <v>3111</v>
      </c>
      <c r="B129" s="25">
        <v>6121</v>
      </c>
      <c r="C129" s="25">
        <v>904</v>
      </c>
      <c r="D129" s="25"/>
      <c r="E129" s="184" t="s">
        <v>527</v>
      </c>
      <c r="F129" s="162">
        <v>60</v>
      </c>
    </row>
    <row r="130" spans="1:6" s="26" customFormat="1" ht="12" customHeight="1">
      <c r="A130" s="25">
        <v>3111</v>
      </c>
      <c r="B130" s="25">
        <v>6122</v>
      </c>
      <c r="C130" s="25">
        <v>903</v>
      </c>
      <c r="D130" s="25"/>
      <c r="E130" s="184" t="s">
        <v>528</v>
      </c>
      <c r="F130" s="162">
        <v>70</v>
      </c>
    </row>
    <row r="131" spans="1:6" s="26" customFormat="1" ht="12" customHeight="1">
      <c r="A131" s="25">
        <v>3113</v>
      </c>
      <c r="B131" s="25">
        <v>5171</v>
      </c>
      <c r="C131" s="25">
        <v>912</v>
      </c>
      <c r="D131" s="25"/>
      <c r="E131" s="184" t="s">
        <v>489</v>
      </c>
      <c r="F131" s="162">
        <v>140</v>
      </c>
    </row>
    <row r="132" spans="1:6" s="26" customFormat="1" ht="12" customHeight="1">
      <c r="A132" s="25">
        <v>3113</v>
      </c>
      <c r="B132" s="25">
        <v>5171</v>
      </c>
      <c r="C132" s="25">
        <v>912</v>
      </c>
      <c r="D132" s="25"/>
      <c r="E132" s="184" t="s">
        <v>511</v>
      </c>
      <c r="F132" s="162">
        <v>50</v>
      </c>
    </row>
    <row r="133" spans="1:6" s="26" customFormat="1" ht="12" customHeight="1">
      <c r="A133" s="25">
        <v>3113</v>
      </c>
      <c r="B133" s="25">
        <v>5171</v>
      </c>
      <c r="C133" s="25">
        <v>931</v>
      </c>
      <c r="D133" s="25"/>
      <c r="E133" s="21" t="s">
        <v>490</v>
      </c>
      <c r="F133" s="162">
        <v>130</v>
      </c>
    </row>
    <row r="134" spans="1:6" s="26" customFormat="1" ht="12" customHeight="1">
      <c r="A134" s="25">
        <v>3113</v>
      </c>
      <c r="B134" s="25">
        <v>6121</v>
      </c>
      <c r="C134" s="25">
        <v>911</v>
      </c>
      <c r="D134" s="25"/>
      <c r="E134" s="21" t="s">
        <v>529</v>
      </c>
      <c r="F134" s="153">
        <v>400</v>
      </c>
    </row>
    <row r="135" spans="1:6" s="26" customFormat="1" ht="12" customHeight="1">
      <c r="A135" s="25">
        <v>3113</v>
      </c>
      <c r="B135" s="25">
        <v>6121</v>
      </c>
      <c r="C135" s="25">
        <v>912</v>
      </c>
      <c r="D135" s="25"/>
      <c r="E135" s="21" t="s">
        <v>530</v>
      </c>
      <c r="F135" s="162">
        <v>800</v>
      </c>
    </row>
    <row r="136" spans="1:6" s="26" customFormat="1" ht="12" customHeight="1">
      <c r="A136" s="25">
        <v>3113</v>
      </c>
      <c r="B136" s="25">
        <v>6121</v>
      </c>
      <c r="C136" s="25">
        <v>913</v>
      </c>
      <c r="D136" s="25"/>
      <c r="E136" s="21" t="s">
        <v>492</v>
      </c>
      <c r="F136" s="153">
        <v>750</v>
      </c>
    </row>
    <row r="137" spans="1:6" s="26" customFormat="1" ht="12" customHeight="1">
      <c r="A137" s="25">
        <v>3113</v>
      </c>
      <c r="B137" s="25">
        <v>6121</v>
      </c>
      <c r="C137" s="25">
        <v>913</v>
      </c>
      <c r="D137" s="25"/>
      <c r="E137" s="21" t="s">
        <v>531</v>
      </c>
      <c r="F137" s="162">
        <v>2500</v>
      </c>
    </row>
    <row r="138" spans="1:6" s="26" customFormat="1" ht="12" customHeight="1">
      <c r="A138" s="25">
        <v>3113</v>
      </c>
      <c r="B138" s="25">
        <v>6122</v>
      </c>
      <c r="C138" s="25">
        <v>912</v>
      </c>
      <c r="D138" s="25"/>
      <c r="E138" s="184" t="s">
        <v>532</v>
      </c>
      <c r="F138" s="162">
        <v>110</v>
      </c>
    </row>
    <row r="139" spans="1:6" s="26" customFormat="1" ht="12" customHeight="1">
      <c r="A139" s="25">
        <v>3113</v>
      </c>
      <c r="B139" s="25">
        <v>6122</v>
      </c>
      <c r="C139" s="25">
        <v>913</v>
      </c>
      <c r="D139" s="25"/>
      <c r="E139" s="21" t="s">
        <v>488</v>
      </c>
      <c r="F139" s="153">
        <v>800</v>
      </c>
    </row>
    <row r="140" spans="1:6" s="26" customFormat="1" ht="12" customHeight="1">
      <c r="A140" s="25">
        <v>3231</v>
      </c>
      <c r="B140" s="25">
        <v>6121</v>
      </c>
      <c r="C140" s="25">
        <v>921</v>
      </c>
      <c r="D140" s="25"/>
      <c r="E140" s="184" t="s">
        <v>533</v>
      </c>
      <c r="F140" s="162">
        <v>400</v>
      </c>
    </row>
    <row r="141" spans="1:6" s="26" customFormat="1" ht="12" customHeight="1">
      <c r="A141" s="25">
        <v>3231</v>
      </c>
      <c r="B141" s="25">
        <v>6121</v>
      </c>
      <c r="C141" s="25">
        <v>921</v>
      </c>
      <c r="D141" s="25"/>
      <c r="E141" s="184" t="s">
        <v>534</v>
      </c>
      <c r="F141" s="162">
        <v>300</v>
      </c>
    </row>
    <row r="142" spans="1:6" s="26" customFormat="1" ht="12" customHeight="1">
      <c r="A142" s="25">
        <v>3315</v>
      </c>
      <c r="B142" s="25">
        <v>6121</v>
      </c>
      <c r="C142" s="25">
        <v>924</v>
      </c>
      <c r="D142" s="25"/>
      <c r="E142" s="184" t="s">
        <v>535</v>
      </c>
      <c r="F142" s="162">
        <v>350</v>
      </c>
    </row>
    <row r="143" spans="1:6" s="26" customFormat="1" ht="12" customHeight="1">
      <c r="A143" s="25">
        <v>3322</v>
      </c>
      <c r="B143" s="25">
        <v>6121</v>
      </c>
      <c r="C143" s="25">
        <v>333</v>
      </c>
      <c r="D143" s="25"/>
      <c r="E143" s="21" t="s">
        <v>536</v>
      </c>
      <c r="F143" s="157">
        <v>200</v>
      </c>
    </row>
    <row r="144" spans="1:6" s="26" customFormat="1" ht="12" customHeight="1">
      <c r="A144" s="25">
        <v>3392</v>
      </c>
      <c r="B144" s="25">
        <v>6121</v>
      </c>
      <c r="C144" s="25">
        <v>923</v>
      </c>
      <c r="D144" s="25"/>
      <c r="E144" s="184" t="s">
        <v>537</v>
      </c>
      <c r="F144" s="153">
        <v>250</v>
      </c>
    </row>
    <row r="145" spans="1:6" s="26" customFormat="1" ht="12" customHeight="1">
      <c r="A145" s="25">
        <v>3421</v>
      </c>
      <c r="B145" s="25">
        <v>5169</v>
      </c>
      <c r="C145" s="25">
        <v>922</v>
      </c>
      <c r="D145" s="25"/>
      <c r="E145" s="184" t="s">
        <v>538</v>
      </c>
      <c r="F145" s="162">
        <v>15</v>
      </c>
    </row>
    <row r="146" spans="1:6" s="26" customFormat="1" ht="12" customHeight="1">
      <c r="A146" s="25">
        <v>3631</v>
      </c>
      <c r="B146" s="25">
        <v>6121</v>
      </c>
      <c r="C146" s="25">
        <v>374</v>
      </c>
      <c r="D146" s="25"/>
      <c r="E146" s="21" t="s">
        <v>479</v>
      </c>
      <c r="F146" s="157">
        <v>50</v>
      </c>
    </row>
    <row r="147" spans="1:6" s="26" customFormat="1" ht="12" customHeight="1">
      <c r="A147" s="25">
        <v>3639</v>
      </c>
      <c r="B147" s="25">
        <v>5166</v>
      </c>
      <c r="C147" s="25">
        <v>300</v>
      </c>
      <c r="D147" s="25"/>
      <c r="E147" s="21" t="s">
        <v>477</v>
      </c>
      <c r="F147" s="156">
        <v>1500</v>
      </c>
    </row>
    <row r="148" spans="1:6" s="26" customFormat="1" ht="12" customHeight="1">
      <c r="A148" s="25">
        <v>3639</v>
      </c>
      <c r="B148" s="25">
        <v>5169</v>
      </c>
      <c r="C148" s="25">
        <v>2026</v>
      </c>
      <c r="D148" s="25"/>
      <c r="E148" s="21" t="s">
        <v>496</v>
      </c>
      <c r="F148" s="153">
        <v>200</v>
      </c>
    </row>
    <row r="149" spans="1:6" s="26" customFormat="1" ht="12" customHeight="1">
      <c r="A149" s="25">
        <v>3639</v>
      </c>
      <c r="B149" s="25">
        <v>5171</v>
      </c>
      <c r="C149" s="25">
        <v>330</v>
      </c>
      <c r="D149" s="25"/>
      <c r="E149" s="21" t="s">
        <v>451</v>
      </c>
      <c r="F149" s="162">
        <v>500</v>
      </c>
    </row>
    <row r="150" spans="1:6" s="26" customFormat="1" ht="12" customHeight="1">
      <c r="A150" s="25">
        <v>3639</v>
      </c>
      <c r="B150" s="25">
        <v>6119</v>
      </c>
      <c r="C150" s="25">
        <v>300</v>
      </c>
      <c r="D150" s="25"/>
      <c r="E150" s="21" t="s">
        <v>474</v>
      </c>
      <c r="F150" s="157">
        <v>150</v>
      </c>
    </row>
    <row r="151" spans="1:6" s="26" customFormat="1" ht="12" customHeight="1">
      <c r="A151" s="25">
        <v>3639</v>
      </c>
      <c r="B151" s="25">
        <v>6121</v>
      </c>
      <c r="C151" s="25">
        <v>330</v>
      </c>
      <c r="D151" s="25"/>
      <c r="E151" s="21" t="s">
        <v>445</v>
      </c>
      <c r="F151" s="162">
        <v>1000</v>
      </c>
    </row>
    <row r="152" spans="1:6" s="26" customFormat="1" ht="12" customHeight="1">
      <c r="A152" s="25">
        <v>3639</v>
      </c>
      <c r="B152" s="25">
        <v>6121</v>
      </c>
      <c r="C152" s="25"/>
      <c r="D152" s="25"/>
      <c r="E152" s="21" t="s">
        <v>446</v>
      </c>
      <c r="F152" s="153">
        <v>1200</v>
      </c>
    </row>
    <row r="153" spans="1:6" s="26" customFormat="1" ht="12" customHeight="1">
      <c r="A153" s="25">
        <v>4379</v>
      </c>
      <c r="B153" s="25">
        <v>6121</v>
      </c>
      <c r="C153" s="25">
        <v>563</v>
      </c>
      <c r="D153" s="25"/>
      <c r="E153" s="21" t="s">
        <v>539</v>
      </c>
      <c r="F153" s="156">
        <v>1500</v>
      </c>
    </row>
    <row r="154" spans="1:6" s="26" customFormat="1" ht="12" customHeight="1">
      <c r="A154" s="84"/>
      <c r="B154" s="84"/>
      <c r="C154" s="84"/>
      <c r="D154" s="100"/>
      <c r="E154" s="110" t="s">
        <v>291</v>
      </c>
      <c r="F154" s="153">
        <f>SUM(F120:F153)</f>
        <v>17552</v>
      </c>
    </row>
    <row r="155" spans="1:6" s="26" customFormat="1" ht="12" customHeight="1">
      <c r="A155" s="89"/>
      <c r="B155" s="84"/>
      <c r="C155" s="84"/>
      <c r="D155" s="84"/>
      <c r="E155" s="14"/>
      <c r="F155" s="167"/>
    </row>
    <row r="156" spans="1:6" s="26" customFormat="1" ht="12" customHeight="1">
      <c r="A156" s="87"/>
      <c r="B156" s="87"/>
      <c r="C156" s="87"/>
      <c r="D156" s="87"/>
      <c r="E156" s="112" t="s">
        <v>251</v>
      </c>
      <c r="F156" s="173"/>
    </row>
    <row r="157" spans="1:6" s="26" customFormat="1" ht="12" customHeight="1">
      <c r="A157" s="25">
        <v>2251</v>
      </c>
      <c r="B157" s="25">
        <v>5164</v>
      </c>
      <c r="C157" s="25">
        <v>958</v>
      </c>
      <c r="D157" s="25"/>
      <c r="E157" s="21" t="s">
        <v>433</v>
      </c>
      <c r="F157" s="156">
        <v>20</v>
      </c>
    </row>
    <row r="158" spans="1:6" s="26" customFormat="1" ht="12" customHeight="1">
      <c r="A158" s="25">
        <v>3330</v>
      </c>
      <c r="B158" s="25">
        <v>5164</v>
      </c>
      <c r="C158" s="25">
        <v>900</v>
      </c>
      <c r="D158" s="25"/>
      <c r="E158" s="21" t="s">
        <v>540</v>
      </c>
      <c r="F158" s="156">
        <v>20</v>
      </c>
    </row>
    <row r="159" spans="1:6" s="26" customFormat="1" ht="12" customHeight="1">
      <c r="A159" s="25">
        <v>3639</v>
      </c>
      <c r="B159" s="25">
        <v>5166</v>
      </c>
      <c r="C159" s="25">
        <v>800</v>
      </c>
      <c r="D159" s="25"/>
      <c r="E159" s="21" t="s">
        <v>183</v>
      </c>
      <c r="F159" s="156">
        <v>500</v>
      </c>
    </row>
    <row r="160" spans="1:6" s="26" customFormat="1" ht="12" customHeight="1">
      <c r="A160" s="25">
        <v>3639</v>
      </c>
      <c r="B160" s="25">
        <v>5169</v>
      </c>
      <c r="C160" s="25">
        <v>800</v>
      </c>
      <c r="D160" s="25"/>
      <c r="E160" s="21" t="s">
        <v>94</v>
      </c>
      <c r="F160" s="156">
        <v>200</v>
      </c>
    </row>
    <row r="161" spans="1:6" s="26" customFormat="1" ht="12" customHeight="1">
      <c r="A161" s="25">
        <v>3639</v>
      </c>
      <c r="B161" s="25">
        <v>5169</v>
      </c>
      <c r="C161" s="25">
        <v>801</v>
      </c>
      <c r="D161" s="25"/>
      <c r="E161" s="21" t="s">
        <v>143</v>
      </c>
      <c r="F161" s="156">
        <v>10</v>
      </c>
    </row>
    <row r="162" spans="1:6" s="26" customFormat="1" ht="12" customHeight="1">
      <c r="A162" s="25">
        <v>3639</v>
      </c>
      <c r="B162" s="25">
        <v>5361</v>
      </c>
      <c r="C162" s="25">
        <v>800</v>
      </c>
      <c r="D162" s="25"/>
      <c r="E162" s="21" t="s">
        <v>13</v>
      </c>
      <c r="F162" s="156">
        <v>5</v>
      </c>
    </row>
    <row r="163" spans="1:6" s="26" customFormat="1" ht="12" customHeight="1">
      <c r="A163" s="25">
        <v>3639</v>
      </c>
      <c r="B163" s="25">
        <v>6130</v>
      </c>
      <c r="C163" s="25">
        <v>800</v>
      </c>
      <c r="D163" s="25"/>
      <c r="E163" s="21" t="s">
        <v>249</v>
      </c>
      <c r="F163" s="156">
        <v>150</v>
      </c>
    </row>
    <row r="164" spans="1:6" s="26" customFormat="1" ht="12" customHeight="1">
      <c r="A164" s="25">
        <v>6171</v>
      </c>
      <c r="B164" s="25">
        <v>5192</v>
      </c>
      <c r="C164" s="25">
        <v>800</v>
      </c>
      <c r="D164" s="25"/>
      <c r="E164" s="21" t="s">
        <v>448</v>
      </c>
      <c r="F164" s="156">
        <v>30</v>
      </c>
    </row>
    <row r="165" spans="1:6" s="26" customFormat="1" ht="12" customHeight="1">
      <c r="A165" s="25">
        <v>6320</v>
      </c>
      <c r="B165" s="25">
        <v>5163</v>
      </c>
      <c r="C165" s="25">
        <v>800</v>
      </c>
      <c r="D165" s="25"/>
      <c r="E165" s="21" t="s">
        <v>432</v>
      </c>
      <c r="F165" s="156">
        <v>1600</v>
      </c>
    </row>
    <row r="166" spans="1:6" s="26" customFormat="1" ht="12" customHeight="1">
      <c r="A166" s="84"/>
      <c r="B166" s="84"/>
      <c r="C166" s="84"/>
      <c r="D166" s="95"/>
      <c r="E166" s="110" t="s">
        <v>292</v>
      </c>
      <c r="F166" s="153">
        <f>SUM(F157:F165)</f>
        <v>2535</v>
      </c>
    </row>
    <row r="167" spans="1:6" s="26" customFormat="1" ht="12" customHeight="1">
      <c r="A167" s="89"/>
      <c r="B167" s="84"/>
      <c r="C167" s="84"/>
      <c r="D167" s="84"/>
      <c r="E167" s="14"/>
      <c r="F167" s="167"/>
    </row>
    <row r="168" spans="1:6" s="26" customFormat="1" ht="12" customHeight="1">
      <c r="A168" s="87"/>
      <c r="B168" s="87"/>
      <c r="C168" s="87"/>
      <c r="D168" s="87"/>
      <c r="E168" s="109" t="s">
        <v>253</v>
      </c>
      <c r="F168" s="172"/>
    </row>
    <row r="169" spans="1:6" s="26" customFormat="1" ht="12" customHeight="1">
      <c r="A169" s="25">
        <v>2219</v>
      </c>
      <c r="B169" s="25">
        <v>5169</v>
      </c>
      <c r="C169" s="25">
        <v>353</v>
      </c>
      <c r="D169" s="25"/>
      <c r="E169" s="21" t="s">
        <v>366</v>
      </c>
      <c r="F169" s="153">
        <v>100</v>
      </c>
    </row>
    <row r="170" spans="1:6" s="26" customFormat="1" ht="12" customHeight="1">
      <c r="A170" s="25">
        <v>2219</v>
      </c>
      <c r="B170" s="25">
        <v>6121</v>
      </c>
      <c r="C170" s="25">
        <v>351</v>
      </c>
      <c r="D170" s="25"/>
      <c r="E170" s="21" t="s">
        <v>264</v>
      </c>
      <c r="F170" s="153">
        <v>200</v>
      </c>
    </row>
    <row r="171" spans="1:6" s="26" customFormat="1" ht="12" customHeight="1">
      <c r="A171" s="25">
        <v>2229</v>
      </c>
      <c r="B171" s="25">
        <v>5169</v>
      </c>
      <c r="C171" s="25">
        <v>351</v>
      </c>
      <c r="D171" s="25"/>
      <c r="E171" s="21" t="s">
        <v>266</v>
      </c>
      <c r="F171" s="153">
        <v>20</v>
      </c>
    </row>
    <row r="172" spans="1:6" s="26" customFormat="1" ht="12" customHeight="1">
      <c r="A172" s="25">
        <v>3631</v>
      </c>
      <c r="B172" s="25">
        <v>5154</v>
      </c>
      <c r="C172" s="25">
        <v>370</v>
      </c>
      <c r="D172" s="25"/>
      <c r="E172" s="21" t="s">
        <v>195</v>
      </c>
      <c r="F172" s="153">
        <v>2500</v>
      </c>
    </row>
    <row r="173" spans="1:6" s="26" customFormat="1" ht="12" customHeight="1">
      <c r="A173" s="25">
        <v>3632</v>
      </c>
      <c r="B173" s="25">
        <v>5131</v>
      </c>
      <c r="C173" s="25">
        <v>380</v>
      </c>
      <c r="D173" s="25"/>
      <c r="E173" s="21" t="s">
        <v>254</v>
      </c>
      <c r="F173" s="153">
        <v>2</v>
      </c>
    </row>
    <row r="174" spans="1:6" s="26" customFormat="1" ht="12" customHeight="1">
      <c r="A174" s="25">
        <v>3632</v>
      </c>
      <c r="B174" s="25">
        <v>5133</v>
      </c>
      <c r="C174" s="25">
        <v>380</v>
      </c>
      <c r="D174" s="25"/>
      <c r="E174" s="21" t="s">
        <v>427</v>
      </c>
      <c r="F174" s="153">
        <v>1</v>
      </c>
    </row>
    <row r="175" spans="1:6" s="26" customFormat="1" ht="12" customHeight="1">
      <c r="A175" s="25">
        <v>3632</v>
      </c>
      <c r="B175" s="25">
        <v>5137</v>
      </c>
      <c r="C175" s="25">
        <v>380</v>
      </c>
      <c r="D175" s="25"/>
      <c r="E175" s="21" t="s">
        <v>255</v>
      </c>
      <c r="F175" s="153">
        <v>40</v>
      </c>
    </row>
    <row r="176" spans="1:6" s="26" customFormat="1" ht="12" customHeight="1">
      <c r="A176" s="25">
        <v>3632</v>
      </c>
      <c r="B176" s="25">
        <v>5139</v>
      </c>
      <c r="C176" s="25">
        <v>380</v>
      </c>
      <c r="D176" s="25"/>
      <c r="E176" s="21" t="s">
        <v>256</v>
      </c>
      <c r="F176" s="153">
        <v>20</v>
      </c>
    </row>
    <row r="177" spans="1:6" s="26" customFormat="1" ht="12" customHeight="1">
      <c r="A177" s="25">
        <v>3632</v>
      </c>
      <c r="B177" s="25">
        <v>5151</v>
      </c>
      <c r="C177" s="25">
        <v>380</v>
      </c>
      <c r="D177" s="25"/>
      <c r="E177" s="21" t="s">
        <v>257</v>
      </c>
      <c r="F177" s="153">
        <v>20</v>
      </c>
    </row>
    <row r="178" spans="1:6" s="26" customFormat="1" ht="12" customHeight="1">
      <c r="A178" s="25">
        <v>3632</v>
      </c>
      <c r="B178" s="25">
        <v>5154</v>
      </c>
      <c r="C178" s="25">
        <v>380</v>
      </c>
      <c r="D178" s="25"/>
      <c r="E178" s="21" t="s">
        <v>258</v>
      </c>
      <c r="F178" s="153">
        <v>70</v>
      </c>
    </row>
    <row r="179" spans="1:6" s="26" customFormat="1" ht="12" customHeight="1">
      <c r="A179" s="25">
        <v>3632</v>
      </c>
      <c r="B179" s="25">
        <v>5156</v>
      </c>
      <c r="C179" s="25">
        <v>380</v>
      </c>
      <c r="D179" s="25"/>
      <c r="E179" s="21" t="s">
        <v>259</v>
      </c>
      <c r="F179" s="153">
        <v>7</v>
      </c>
    </row>
    <row r="180" spans="1:6" s="26" customFormat="1" ht="12" customHeight="1">
      <c r="A180" s="25">
        <v>3632</v>
      </c>
      <c r="B180" s="25">
        <v>5162</v>
      </c>
      <c r="C180" s="25">
        <v>380</v>
      </c>
      <c r="D180" s="25"/>
      <c r="E180" s="21" t="s">
        <v>260</v>
      </c>
      <c r="F180" s="153">
        <v>25</v>
      </c>
    </row>
    <row r="181" spans="1:6" s="26" customFormat="1" ht="12" customHeight="1">
      <c r="A181" s="25">
        <v>3632</v>
      </c>
      <c r="B181" s="25">
        <v>5164</v>
      </c>
      <c r="C181" s="25">
        <v>380</v>
      </c>
      <c r="D181" s="90"/>
      <c r="E181" s="27" t="s">
        <v>261</v>
      </c>
      <c r="F181" s="159">
        <v>1</v>
      </c>
    </row>
    <row r="182" spans="1:6" s="26" customFormat="1" ht="12" customHeight="1">
      <c r="A182" s="25">
        <v>3632</v>
      </c>
      <c r="B182" s="25">
        <v>5169</v>
      </c>
      <c r="C182" s="25">
        <v>380</v>
      </c>
      <c r="D182" s="90"/>
      <c r="E182" s="27" t="s">
        <v>262</v>
      </c>
      <c r="F182" s="159">
        <v>20</v>
      </c>
    </row>
    <row r="183" spans="1:6" s="26" customFormat="1" ht="12" customHeight="1">
      <c r="A183" s="25">
        <v>3632</v>
      </c>
      <c r="B183" s="25">
        <v>5171</v>
      </c>
      <c r="C183" s="25">
        <v>380</v>
      </c>
      <c r="D183" s="90"/>
      <c r="E183" s="27" t="s">
        <v>395</v>
      </c>
      <c r="F183" s="159">
        <v>80</v>
      </c>
    </row>
    <row r="184" spans="1:6" s="26" customFormat="1" ht="12" customHeight="1">
      <c r="A184" s="25">
        <v>3632</v>
      </c>
      <c r="B184" s="25">
        <v>5192</v>
      </c>
      <c r="C184" s="25">
        <v>380</v>
      </c>
      <c r="D184" s="90"/>
      <c r="E184" s="27" t="s">
        <v>263</v>
      </c>
      <c r="F184" s="159">
        <v>60</v>
      </c>
    </row>
    <row r="185" spans="1:6" s="26" customFormat="1" ht="12" customHeight="1">
      <c r="A185" s="25">
        <v>3639</v>
      </c>
      <c r="B185" s="25">
        <v>5331</v>
      </c>
      <c r="C185" s="25">
        <v>378</v>
      </c>
      <c r="D185" s="25"/>
      <c r="E185" s="21" t="s">
        <v>507</v>
      </c>
      <c r="F185" s="153">
        <v>30000</v>
      </c>
    </row>
    <row r="186" spans="1:6" s="26" customFormat="1" ht="12" customHeight="1">
      <c r="A186" s="84"/>
      <c r="B186" s="84"/>
      <c r="C186" s="84"/>
      <c r="D186" s="116"/>
      <c r="E186" s="110" t="s">
        <v>265</v>
      </c>
      <c r="F186" s="153">
        <f>SUM(F169:F185)</f>
        <v>33166</v>
      </c>
    </row>
    <row r="187" spans="1:6" s="26" customFormat="1" ht="12" customHeight="1">
      <c r="A187" s="89"/>
      <c r="B187" s="84"/>
      <c r="C187" s="84"/>
      <c r="D187" s="84"/>
      <c r="E187" s="14"/>
      <c r="F187" s="167"/>
    </row>
    <row r="188" spans="1:6" s="26" customFormat="1" ht="12" customHeight="1">
      <c r="A188" s="87"/>
      <c r="B188" s="87"/>
      <c r="C188" s="87"/>
      <c r="D188" s="87"/>
      <c r="E188" s="109" t="s">
        <v>293</v>
      </c>
      <c r="F188" s="172"/>
    </row>
    <row r="189" spans="1:6" s="26" customFormat="1" ht="12" customHeight="1">
      <c r="A189" s="25">
        <v>3635</v>
      </c>
      <c r="B189" s="25">
        <v>5169</v>
      </c>
      <c r="C189" s="25">
        <v>450</v>
      </c>
      <c r="D189" s="25"/>
      <c r="E189" s="21" t="s">
        <v>172</v>
      </c>
      <c r="F189" s="156">
        <v>50</v>
      </c>
    </row>
    <row r="190" spans="1:6" s="26" customFormat="1" ht="12" customHeight="1">
      <c r="A190" s="25">
        <v>3635</v>
      </c>
      <c r="B190" s="25">
        <v>6119</v>
      </c>
      <c r="C190" s="25">
        <v>450</v>
      </c>
      <c r="D190" s="25"/>
      <c r="E190" s="21" t="s">
        <v>209</v>
      </c>
      <c r="F190" s="156">
        <v>400</v>
      </c>
    </row>
    <row r="191" spans="1:6" s="26" customFormat="1" ht="12" customHeight="1">
      <c r="A191" s="86"/>
      <c r="B191" s="86"/>
      <c r="C191" s="86"/>
      <c r="D191" s="86"/>
      <c r="E191" s="110" t="s">
        <v>294</v>
      </c>
      <c r="F191" s="153">
        <f>SUM(F189:F190)</f>
        <v>450</v>
      </c>
    </row>
    <row r="192" spans="1:6" s="26" customFormat="1" ht="12" customHeight="1">
      <c r="A192" s="89"/>
      <c r="B192" s="84"/>
      <c r="C192" s="84"/>
      <c r="D192" s="84"/>
      <c r="E192" s="14"/>
      <c r="F192" s="167"/>
    </row>
    <row r="193" spans="1:6" s="26" customFormat="1" ht="12" customHeight="1">
      <c r="A193" s="84"/>
      <c r="B193" s="84"/>
      <c r="C193" s="84"/>
      <c r="D193" s="84"/>
      <c r="E193" s="111" t="s">
        <v>295</v>
      </c>
      <c r="F193" s="181">
        <f>+F191+F186+F166+F154</f>
        <v>53703</v>
      </c>
    </row>
    <row r="194" spans="1:6" s="26" customFormat="1" ht="12" customHeight="1">
      <c r="A194" s="84"/>
      <c r="B194" s="84"/>
      <c r="C194" s="84"/>
      <c r="D194" s="84"/>
      <c r="E194" s="14"/>
      <c r="F194" s="167"/>
    </row>
    <row r="195" spans="1:6" s="26" customFormat="1" ht="12" customHeight="1">
      <c r="A195" s="84"/>
      <c r="B195" s="84"/>
      <c r="C195" s="84"/>
      <c r="D195" s="84"/>
      <c r="E195" s="14"/>
      <c r="F195" s="167"/>
    </row>
    <row r="196" spans="1:6" s="26" customFormat="1" ht="12" customHeight="1">
      <c r="A196" s="84"/>
      <c r="B196" s="84"/>
      <c r="C196" s="84"/>
      <c r="D196" s="84"/>
      <c r="E196" s="16" t="s">
        <v>296</v>
      </c>
      <c r="F196" s="174"/>
    </row>
    <row r="197" spans="1:6" s="26" customFormat="1" ht="12" customHeight="1">
      <c r="A197" s="84"/>
      <c r="B197" s="84"/>
      <c r="C197" s="84"/>
      <c r="D197" s="84"/>
      <c r="E197" s="16" t="s">
        <v>247</v>
      </c>
      <c r="F197" s="174"/>
    </row>
    <row r="198" spans="1:6" s="26" customFormat="1" ht="12" customHeight="1">
      <c r="A198" s="90">
        <v>6171</v>
      </c>
      <c r="B198" s="90">
        <v>5169</v>
      </c>
      <c r="C198" s="90">
        <v>608</v>
      </c>
      <c r="D198" s="90"/>
      <c r="E198" s="27" t="s">
        <v>247</v>
      </c>
      <c r="F198" s="159">
        <v>75</v>
      </c>
    </row>
    <row r="199" spans="1:6" s="26" customFormat="1" ht="12" customHeight="1">
      <c r="A199" s="117"/>
      <c r="B199" s="117"/>
      <c r="C199" s="117"/>
      <c r="D199" s="117"/>
      <c r="E199" s="118" t="s">
        <v>297</v>
      </c>
      <c r="F199" s="159">
        <f t="shared" ref="F199" si="0">SUM(F198)</f>
        <v>75</v>
      </c>
    </row>
    <row r="200" spans="1:6" s="26" customFormat="1" ht="12" customHeight="1">
      <c r="A200" s="84"/>
      <c r="B200" s="84"/>
      <c r="C200" s="84"/>
      <c r="D200" s="84"/>
      <c r="E200" s="17"/>
      <c r="F200" s="163"/>
    </row>
    <row r="201" spans="1:6" s="26" customFormat="1" ht="12" customHeight="1">
      <c r="A201" s="87"/>
      <c r="B201" s="87"/>
      <c r="C201" s="87"/>
      <c r="D201" s="87"/>
      <c r="E201" s="112" t="s">
        <v>298</v>
      </c>
      <c r="F201" s="173"/>
    </row>
    <row r="202" spans="1:6" s="26" customFormat="1" ht="12" customHeight="1">
      <c r="A202" s="25">
        <v>3322</v>
      </c>
      <c r="B202" s="25">
        <v>5151</v>
      </c>
      <c r="C202" s="25">
        <v>201</v>
      </c>
      <c r="D202" s="25"/>
      <c r="E202" s="21" t="s">
        <v>36</v>
      </c>
      <c r="F202" s="156">
        <v>25</v>
      </c>
    </row>
    <row r="203" spans="1:6" s="26" customFormat="1" ht="12" customHeight="1">
      <c r="A203" s="25">
        <v>3322</v>
      </c>
      <c r="B203" s="25">
        <v>5223</v>
      </c>
      <c r="C203" s="25">
        <v>315</v>
      </c>
      <c r="D203" s="25"/>
      <c r="E203" s="21" t="s">
        <v>180</v>
      </c>
      <c r="F203" s="156">
        <v>300</v>
      </c>
    </row>
    <row r="204" spans="1:6" s="26" customFormat="1" ht="12" customHeight="1">
      <c r="A204" s="25">
        <v>3619</v>
      </c>
      <c r="B204" s="25">
        <v>5660</v>
      </c>
      <c r="C204" s="25">
        <v>210</v>
      </c>
      <c r="D204" s="25"/>
      <c r="E204" s="21" t="s">
        <v>411</v>
      </c>
      <c r="F204" s="183">
        <v>500</v>
      </c>
    </row>
    <row r="205" spans="1:6" s="26" customFormat="1" ht="12" customHeight="1">
      <c r="A205" s="25">
        <v>6171</v>
      </c>
      <c r="B205" s="25">
        <v>5134</v>
      </c>
      <c r="C205" s="25">
        <v>201</v>
      </c>
      <c r="D205" s="25"/>
      <c r="E205" s="21" t="s">
        <v>62</v>
      </c>
      <c r="F205" s="156">
        <v>70</v>
      </c>
    </row>
    <row r="206" spans="1:6" s="26" customFormat="1" ht="12" customHeight="1">
      <c r="A206" s="25">
        <v>6171</v>
      </c>
      <c r="B206" s="25">
        <v>5136</v>
      </c>
      <c r="C206" s="25">
        <v>201</v>
      </c>
      <c r="D206" s="25"/>
      <c r="E206" s="21" t="s">
        <v>15</v>
      </c>
      <c r="F206" s="156">
        <v>80</v>
      </c>
    </row>
    <row r="207" spans="1:6" s="26" customFormat="1" ht="12" customHeight="1">
      <c r="A207" s="25">
        <v>6171</v>
      </c>
      <c r="B207" s="25">
        <v>5137</v>
      </c>
      <c r="C207" s="25">
        <v>201</v>
      </c>
      <c r="D207" s="25"/>
      <c r="E207" s="21" t="s">
        <v>67</v>
      </c>
      <c r="F207" s="156">
        <v>100</v>
      </c>
    </row>
    <row r="208" spans="1:6" s="26" customFormat="1" ht="12" customHeight="1">
      <c r="A208" s="25">
        <v>6171</v>
      </c>
      <c r="B208" s="25">
        <v>5137</v>
      </c>
      <c r="C208" s="25">
        <v>224</v>
      </c>
      <c r="D208" s="25"/>
      <c r="E208" s="21" t="s">
        <v>18</v>
      </c>
      <c r="F208" s="183">
        <v>15</v>
      </c>
    </row>
    <row r="209" spans="1:6" s="26" customFormat="1" ht="12" customHeight="1">
      <c r="A209" s="25">
        <v>6171</v>
      </c>
      <c r="B209" s="25">
        <v>5139</v>
      </c>
      <c r="C209" s="25">
        <v>221</v>
      </c>
      <c r="D209" s="25"/>
      <c r="E209" s="21" t="s">
        <v>16</v>
      </c>
      <c r="F209" s="183">
        <v>140</v>
      </c>
    </row>
    <row r="210" spans="1:6" s="26" customFormat="1" ht="12" customHeight="1">
      <c r="A210" s="25">
        <v>6171</v>
      </c>
      <c r="B210" s="25">
        <v>5139</v>
      </c>
      <c r="C210" s="25">
        <v>222</v>
      </c>
      <c r="D210" s="25"/>
      <c r="E210" s="21" t="s">
        <v>17</v>
      </c>
      <c r="F210" s="183">
        <v>150</v>
      </c>
    </row>
    <row r="211" spans="1:6" s="26" customFormat="1" ht="12" customHeight="1">
      <c r="A211" s="25">
        <v>6171</v>
      </c>
      <c r="B211" s="25">
        <v>5139</v>
      </c>
      <c r="C211" s="25">
        <v>225</v>
      </c>
      <c r="D211" s="25"/>
      <c r="E211" s="21" t="s">
        <v>19</v>
      </c>
      <c r="F211" s="183">
        <v>5</v>
      </c>
    </row>
    <row r="212" spans="1:6" s="26" customFormat="1" ht="12" customHeight="1">
      <c r="A212" s="25">
        <v>6171</v>
      </c>
      <c r="B212" s="25">
        <v>5139</v>
      </c>
      <c r="C212" s="25">
        <v>226</v>
      </c>
      <c r="D212" s="25"/>
      <c r="E212" s="21" t="s">
        <v>20</v>
      </c>
      <c r="F212" s="183">
        <v>5</v>
      </c>
    </row>
    <row r="213" spans="1:6" s="26" customFormat="1" ht="12" customHeight="1">
      <c r="A213" s="25">
        <v>6171</v>
      </c>
      <c r="B213" s="25">
        <v>5139</v>
      </c>
      <c r="C213" s="25">
        <v>227</v>
      </c>
      <c r="D213" s="25"/>
      <c r="E213" s="21" t="s">
        <v>21</v>
      </c>
      <c r="F213" s="183">
        <v>10</v>
      </c>
    </row>
    <row r="214" spans="1:6" s="26" customFormat="1" ht="12" customHeight="1">
      <c r="A214" s="25">
        <v>6171</v>
      </c>
      <c r="B214" s="25">
        <v>5139</v>
      </c>
      <c r="C214" s="25">
        <v>228</v>
      </c>
      <c r="D214" s="25"/>
      <c r="E214" s="21" t="s">
        <v>22</v>
      </c>
      <c r="F214" s="183">
        <v>200</v>
      </c>
    </row>
    <row r="215" spans="1:6" s="26" customFormat="1" ht="12" customHeight="1">
      <c r="A215" s="25">
        <v>6171</v>
      </c>
      <c r="B215" s="25">
        <v>5139</v>
      </c>
      <c r="C215" s="25">
        <v>229</v>
      </c>
      <c r="D215" s="25"/>
      <c r="E215" s="21" t="s">
        <v>23</v>
      </c>
      <c r="F215" s="183">
        <v>100</v>
      </c>
    </row>
    <row r="216" spans="1:6" s="26" customFormat="1" ht="12" customHeight="1">
      <c r="A216" s="25">
        <v>6171</v>
      </c>
      <c r="B216" s="25">
        <v>5139</v>
      </c>
      <c r="C216" s="25">
        <v>261</v>
      </c>
      <c r="D216" s="25"/>
      <c r="E216" s="21" t="s">
        <v>178</v>
      </c>
      <c r="F216" s="183">
        <v>20</v>
      </c>
    </row>
    <row r="217" spans="1:6" s="26" customFormat="1" ht="12" customHeight="1">
      <c r="A217" s="25">
        <v>6171</v>
      </c>
      <c r="B217" s="25">
        <v>5151</v>
      </c>
      <c r="C217" s="25">
        <v>201</v>
      </c>
      <c r="D217" s="25"/>
      <c r="E217" s="21" t="s">
        <v>14</v>
      </c>
      <c r="F217" s="156">
        <v>230</v>
      </c>
    </row>
    <row r="218" spans="1:6" s="26" customFormat="1" ht="12" customHeight="1">
      <c r="A218" s="25">
        <v>6171</v>
      </c>
      <c r="B218" s="25">
        <v>5152</v>
      </c>
      <c r="C218" s="25">
        <v>201</v>
      </c>
      <c r="D218" s="25"/>
      <c r="E218" s="21" t="s">
        <v>24</v>
      </c>
      <c r="F218" s="156">
        <v>1800</v>
      </c>
    </row>
    <row r="219" spans="1:6" s="26" customFormat="1" ht="12" customHeight="1">
      <c r="A219" s="25">
        <v>6171</v>
      </c>
      <c r="B219" s="25">
        <v>5154</v>
      </c>
      <c r="C219" s="25">
        <v>201</v>
      </c>
      <c r="D219" s="25"/>
      <c r="E219" s="21" t="s">
        <v>25</v>
      </c>
      <c r="F219" s="156">
        <v>1000</v>
      </c>
    </row>
    <row r="220" spans="1:6" s="26" customFormat="1" ht="12" customHeight="1">
      <c r="A220" s="25">
        <v>6171</v>
      </c>
      <c r="B220" s="25">
        <v>5156</v>
      </c>
      <c r="C220" s="25">
        <v>201</v>
      </c>
      <c r="D220" s="25"/>
      <c r="E220" s="21" t="s">
        <v>26</v>
      </c>
      <c r="F220" s="156">
        <v>230</v>
      </c>
    </row>
    <row r="221" spans="1:6" s="26" customFormat="1" ht="12" customHeight="1">
      <c r="A221" s="25">
        <v>6171</v>
      </c>
      <c r="B221" s="25">
        <v>5161</v>
      </c>
      <c r="C221" s="25">
        <v>201</v>
      </c>
      <c r="D221" s="25"/>
      <c r="E221" s="21" t="s">
        <v>63</v>
      </c>
      <c r="F221" s="156">
        <v>800</v>
      </c>
    </row>
    <row r="222" spans="1:6" s="26" customFormat="1" ht="12" customHeight="1">
      <c r="A222" s="25">
        <v>6171</v>
      </c>
      <c r="B222" s="25">
        <v>5162</v>
      </c>
      <c r="C222" s="25">
        <v>201</v>
      </c>
      <c r="D222" s="25"/>
      <c r="E222" s="21" t="s">
        <v>27</v>
      </c>
      <c r="F222" s="156">
        <v>700</v>
      </c>
    </row>
    <row r="223" spans="1:6" s="26" customFormat="1" ht="12" customHeight="1">
      <c r="A223" s="25">
        <v>6171</v>
      </c>
      <c r="B223" s="25">
        <v>5166</v>
      </c>
      <c r="C223" s="25">
        <v>201</v>
      </c>
      <c r="D223" s="25"/>
      <c r="E223" s="21" t="s">
        <v>64</v>
      </c>
      <c r="F223" s="156">
        <v>1500</v>
      </c>
    </row>
    <row r="224" spans="1:6" s="26" customFormat="1" ht="12" customHeight="1">
      <c r="A224" s="25">
        <v>6171</v>
      </c>
      <c r="B224" s="25">
        <v>5169</v>
      </c>
      <c r="C224" s="25">
        <v>10</v>
      </c>
      <c r="D224" s="25"/>
      <c r="E224" s="21" t="s">
        <v>161</v>
      </c>
      <c r="F224" s="156">
        <v>1233</v>
      </c>
    </row>
    <row r="225" spans="1:6" s="26" customFormat="1" ht="12" customHeight="1">
      <c r="A225" s="25">
        <v>6171</v>
      </c>
      <c r="B225" s="25">
        <v>5169</v>
      </c>
      <c r="C225" s="25">
        <v>244</v>
      </c>
      <c r="D225" s="25"/>
      <c r="E225" s="21" t="s">
        <v>29</v>
      </c>
      <c r="F225" s="183">
        <v>10</v>
      </c>
    </row>
    <row r="226" spans="1:6" s="26" customFormat="1" ht="12" customHeight="1">
      <c r="A226" s="25">
        <v>6171</v>
      </c>
      <c r="B226" s="25">
        <v>5169</v>
      </c>
      <c r="C226" s="25">
        <v>245</v>
      </c>
      <c r="D226" s="25"/>
      <c r="E226" s="21" t="s">
        <v>30</v>
      </c>
      <c r="F226" s="183">
        <v>200</v>
      </c>
    </row>
    <row r="227" spans="1:6" s="26" customFormat="1" ht="12" customHeight="1">
      <c r="A227" s="25">
        <v>6171</v>
      </c>
      <c r="B227" s="25">
        <v>5169</v>
      </c>
      <c r="C227" s="25">
        <v>246</v>
      </c>
      <c r="D227" s="25"/>
      <c r="E227" s="21" t="s">
        <v>211</v>
      </c>
      <c r="F227" s="156">
        <v>200</v>
      </c>
    </row>
    <row r="228" spans="1:6" s="26" customFormat="1" ht="12" customHeight="1">
      <c r="A228" s="25">
        <v>6171</v>
      </c>
      <c r="B228" s="25">
        <v>5169</v>
      </c>
      <c r="C228" s="25">
        <v>260</v>
      </c>
      <c r="D228" s="25"/>
      <c r="E228" s="21" t="s">
        <v>135</v>
      </c>
      <c r="F228" s="153">
        <v>50</v>
      </c>
    </row>
    <row r="229" spans="1:6" s="26" customFormat="1" ht="12" customHeight="1">
      <c r="A229" s="25">
        <v>6171</v>
      </c>
      <c r="B229" s="25">
        <v>5169</v>
      </c>
      <c r="C229" s="25">
        <v>261</v>
      </c>
      <c r="D229" s="25"/>
      <c r="E229" s="21" t="s">
        <v>118</v>
      </c>
      <c r="F229" s="153">
        <v>60</v>
      </c>
    </row>
    <row r="230" spans="1:6" s="26" customFormat="1" ht="12" customHeight="1">
      <c r="A230" s="25">
        <v>6171</v>
      </c>
      <c r="B230" s="25">
        <v>5169</v>
      </c>
      <c r="C230" s="25">
        <v>262</v>
      </c>
      <c r="D230" s="25"/>
      <c r="E230" s="21" t="s">
        <v>136</v>
      </c>
      <c r="F230" s="153">
        <v>80</v>
      </c>
    </row>
    <row r="231" spans="1:6" s="26" customFormat="1" ht="12" customHeight="1">
      <c r="A231" s="25">
        <v>6171</v>
      </c>
      <c r="B231" s="25">
        <v>5169</v>
      </c>
      <c r="C231" s="25">
        <v>265</v>
      </c>
      <c r="D231" s="25"/>
      <c r="E231" s="21" t="s">
        <v>120</v>
      </c>
      <c r="F231" s="153">
        <v>10</v>
      </c>
    </row>
    <row r="232" spans="1:6" s="26" customFormat="1" ht="12" customHeight="1">
      <c r="A232" s="25">
        <v>6171</v>
      </c>
      <c r="B232" s="25">
        <v>5169</v>
      </c>
      <c r="C232" s="25">
        <v>269</v>
      </c>
      <c r="D232" s="25"/>
      <c r="E232" s="21" t="s">
        <v>179</v>
      </c>
      <c r="F232" s="153">
        <v>150</v>
      </c>
    </row>
    <row r="233" spans="1:6" s="26" customFormat="1" ht="12" customHeight="1">
      <c r="A233" s="25">
        <v>6171</v>
      </c>
      <c r="B233" s="25">
        <v>5171</v>
      </c>
      <c r="C233" s="25">
        <v>263</v>
      </c>
      <c r="D233" s="25"/>
      <c r="E233" s="21" t="s">
        <v>116</v>
      </c>
      <c r="F233" s="153">
        <v>475</v>
      </c>
    </row>
    <row r="234" spans="1:6" s="26" customFormat="1" ht="12" customHeight="1">
      <c r="A234" s="25">
        <v>6171</v>
      </c>
      <c r="B234" s="25">
        <v>5171</v>
      </c>
      <c r="C234" s="25">
        <v>270</v>
      </c>
      <c r="D234" s="25"/>
      <c r="E234" s="21" t="s">
        <v>137</v>
      </c>
      <c r="F234" s="153">
        <v>740</v>
      </c>
    </row>
    <row r="235" spans="1:6" s="26" customFormat="1" ht="12" customHeight="1">
      <c r="A235" s="25">
        <v>6171</v>
      </c>
      <c r="B235" s="25">
        <v>5194</v>
      </c>
      <c r="C235" s="25">
        <v>201</v>
      </c>
      <c r="D235" s="25"/>
      <c r="E235" s="21" t="s">
        <v>233</v>
      </c>
      <c r="F235" s="183">
        <v>70</v>
      </c>
    </row>
    <row r="236" spans="1:6" s="26" customFormat="1" ht="12" customHeight="1">
      <c r="A236" s="25">
        <v>6171</v>
      </c>
      <c r="B236" s="25">
        <v>5222</v>
      </c>
      <c r="C236" s="25">
        <v>10</v>
      </c>
      <c r="D236" s="25"/>
      <c r="E236" s="21" t="s">
        <v>112</v>
      </c>
      <c r="F236" s="156">
        <v>30</v>
      </c>
    </row>
    <row r="237" spans="1:6" s="26" customFormat="1" ht="12" customHeight="1">
      <c r="A237" s="25">
        <v>6171</v>
      </c>
      <c r="B237" s="25">
        <v>5361</v>
      </c>
      <c r="C237" s="25">
        <v>201</v>
      </c>
      <c r="D237" s="25"/>
      <c r="E237" s="21" t="s">
        <v>31</v>
      </c>
      <c r="F237" s="183">
        <v>10</v>
      </c>
    </row>
    <row r="238" spans="1:6" s="26" customFormat="1" ht="12" customHeight="1">
      <c r="A238" s="25">
        <v>6171</v>
      </c>
      <c r="B238" s="25">
        <v>5362</v>
      </c>
      <c r="C238" s="25">
        <v>201</v>
      </c>
      <c r="D238" s="25"/>
      <c r="E238" s="21" t="s">
        <v>91</v>
      </c>
      <c r="F238" s="183">
        <v>10</v>
      </c>
    </row>
    <row r="239" spans="1:6" s="26" customFormat="1" ht="12" customHeight="1">
      <c r="A239" s="25">
        <v>6171</v>
      </c>
      <c r="B239" s="25">
        <v>5499</v>
      </c>
      <c r="C239" s="25">
        <v>10</v>
      </c>
      <c r="D239" s="25"/>
      <c r="E239" s="21" t="s">
        <v>373</v>
      </c>
      <c r="F239" s="156">
        <v>10</v>
      </c>
    </row>
    <row r="240" spans="1:6" s="26" customFormat="1" ht="12" customHeight="1">
      <c r="A240" s="25">
        <v>6171</v>
      </c>
      <c r="B240" s="25">
        <v>5499</v>
      </c>
      <c r="C240" s="25">
        <v>10</v>
      </c>
      <c r="D240" s="25"/>
      <c r="E240" s="21" t="s">
        <v>358</v>
      </c>
      <c r="F240" s="156">
        <v>2060</v>
      </c>
    </row>
    <row r="241" spans="1:7" s="26" customFormat="1" ht="12" customHeight="1">
      <c r="A241" s="25">
        <v>6171</v>
      </c>
      <c r="B241" s="25">
        <v>6121</v>
      </c>
      <c r="C241" s="25">
        <v>201</v>
      </c>
      <c r="D241" s="25"/>
      <c r="E241" s="21" t="s">
        <v>468</v>
      </c>
      <c r="F241" s="156">
        <v>350</v>
      </c>
    </row>
    <row r="242" spans="1:7" s="26" customFormat="1" ht="12" customHeight="1">
      <c r="A242" s="84"/>
      <c r="B242" s="84"/>
      <c r="C242" s="84"/>
      <c r="D242" s="84"/>
      <c r="E242" s="113" t="s">
        <v>299</v>
      </c>
      <c r="F242" s="156">
        <f>SUM(F202:F241)</f>
        <v>13728</v>
      </c>
    </row>
    <row r="243" spans="1:7" s="26" customFormat="1" ht="12" customHeight="1">
      <c r="A243" s="84"/>
      <c r="B243" s="84"/>
      <c r="C243" s="84"/>
      <c r="D243" s="84"/>
      <c r="E243" s="14"/>
      <c r="F243" s="167"/>
    </row>
    <row r="244" spans="1:7" s="26" customFormat="1" ht="12" customHeight="1">
      <c r="A244" s="84"/>
      <c r="B244" s="84"/>
      <c r="C244" s="84"/>
      <c r="D244" s="84"/>
      <c r="E244" s="120" t="s">
        <v>300</v>
      </c>
      <c r="F244" s="174"/>
    </row>
    <row r="245" spans="1:7" s="26" customFormat="1" ht="12" customHeight="1">
      <c r="A245" s="25">
        <v>3632</v>
      </c>
      <c r="B245" s="25">
        <v>5011</v>
      </c>
      <c r="C245" s="25">
        <v>621</v>
      </c>
      <c r="D245" s="25"/>
      <c r="E245" s="21" t="s">
        <v>85</v>
      </c>
      <c r="F245" s="157">
        <v>500</v>
      </c>
    </row>
    <row r="246" spans="1:7" s="26" customFormat="1" ht="12" customHeight="1">
      <c r="A246" s="25">
        <v>3632</v>
      </c>
      <c r="B246" s="25">
        <v>5031</v>
      </c>
      <c r="C246" s="25">
        <v>621</v>
      </c>
      <c r="D246" s="25"/>
      <c r="E246" s="21" t="s">
        <v>215</v>
      </c>
      <c r="F246" s="157">
        <v>125</v>
      </c>
    </row>
    <row r="247" spans="1:7" s="26" customFormat="1" ht="12" customHeight="1">
      <c r="A247" s="25">
        <v>3632</v>
      </c>
      <c r="B247" s="25">
        <v>5032</v>
      </c>
      <c r="C247" s="25">
        <v>621</v>
      </c>
      <c r="D247" s="25"/>
      <c r="E247" s="21" t="s">
        <v>121</v>
      </c>
      <c r="F247" s="157">
        <v>45</v>
      </c>
    </row>
    <row r="248" spans="1:7" s="26" customFormat="1" ht="12" customHeight="1">
      <c r="A248" s="25">
        <v>4379</v>
      </c>
      <c r="B248" s="25">
        <v>5021</v>
      </c>
      <c r="C248" s="25">
        <v>500</v>
      </c>
      <c r="D248" s="25"/>
      <c r="E248" s="21" t="s">
        <v>444</v>
      </c>
      <c r="F248" s="156">
        <v>65</v>
      </c>
    </row>
    <row r="249" spans="1:7" s="26" customFormat="1" ht="12" customHeight="1">
      <c r="A249" s="25">
        <v>5311</v>
      </c>
      <c r="B249" s="25">
        <v>5011</v>
      </c>
      <c r="C249" s="25">
        <v>621</v>
      </c>
      <c r="D249" s="25"/>
      <c r="E249" s="21" t="s">
        <v>150</v>
      </c>
      <c r="F249" s="156">
        <v>6352</v>
      </c>
    </row>
    <row r="250" spans="1:7" s="26" customFormat="1" ht="12" customHeight="1">
      <c r="A250" s="25">
        <v>5311</v>
      </c>
      <c r="B250" s="25">
        <v>5031</v>
      </c>
      <c r="C250" s="25">
        <v>621</v>
      </c>
      <c r="D250" s="25"/>
      <c r="E250" s="21" t="s">
        <v>216</v>
      </c>
      <c r="F250" s="156">
        <v>1588</v>
      </c>
    </row>
    <row r="251" spans="1:7" s="26" customFormat="1" ht="12" customHeight="1">
      <c r="A251" s="25">
        <v>5311</v>
      </c>
      <c r="B251" s="25">
        <v>5032</v>
      </c>
      <c r="C251" s="25">
        <v>621</v>
      </c>
      <c r="D251" s="25"/>
      <c r="E251" s="21" t="s">
        <v>122</v>
      </c>
      <c r="F251" s="156">
        <v>572</v>
      </c>
    </row>
    <row r="252" spans="1:7" s="26" customFormat="1" ht="12" customHeight="1">
      <c r="A252" s="25">
        <v>5512</v>
      </c>
      <c r="B252" s="25">
        <v>5019</v>
      </c>
      <c r="C252" s="25">
        <v>603</v>
      </c>
      <c r="D252" s="25"/>
      <c r="E252" s="21" t="s">
        <v>231</v>
      </c>
      <c r="F252" s="156">
        <v>60</v>
      </c>
      <c r="G252" s="31"/>
    </row>
    <row r="253" spans="1:7" s="26" customFormat="1" ht="12" customHeight="1">
      <c r="A253" s="25">
        <v>5512</v>
      </c>
      <c r="B253" s="25">
        <v>5492</v>
      </c>
      <c r="C253" s="25">
        <v>603</v>
      </c>
      <c r="D253" s="25"/>
      <c r="E253" s="21" t="s">
        <v>485</v>
      </c>
      <c r="F253" s="156">
        <v>304</v>
      </c>
    </row>
    <row r="254" spans="1:7" s="26" customFormat="1" ht="12" customHeight="1">
      <c r="A254" s="25">
        <v>6112</v>
      </c>
      <c r="B254" s="25">
        <v>5023</v>
      </c>
      <c r="C254" s="25">
        <v>620</v>
      </c>
      <c r="D254" s="25"/>
      <c r="E254" s="21" t="s">
        <v>60</v>
      </c>
      <c r="F254" s="156">
        <v>1800</v>
      </c>
    </row>
    <row r="255" spans="1:7" s="26" customFormat="1" ht="12" customHeight="1">
      <c r="A255" s="25">
        <v>6112</v>
      </c>
      <c r="B255" s="25">
        <v>5031</v>
      </c>
      <c r="C255" s="25">
        <v>620</v>
      </c>
      <c r="D255" s="25"/>
      <c r="E255" s="21" t="s">
        <v>213</v>
      </c>
      <c r="F255" s="156">
        <v>450</v>
      </c>
    </row>
    <row r="256" spans="1:7" s="26" customFormat="1" ht="12" customHeight="1">
      <c r="A256" s="25">
        <v>6112</v>
      </c>
      <c r="B256" s="25">
        <v>5032</v>
      </c>
      <c r="C256" s="25">
        <v>620</v>
      </c>
      <c r="D256" s="25"/>
      <c r="E256" s="21" t="s">
        <v>123</v>
      </c>
      <c r="F256" s="156">
        <v>162</v>
      </c>
    </row>
    <row r="257" spans="1:6" s="26" customFormat="1" ht="12" customHeight="1">
      <c r="A257" s="25">
        <v>6171</v>
      </c>
      <c r="B257" s="25">
        <v>5011</v>
      </c>
      <c r="C257" s="25">
        <v>621</v>
      </c>
      <c r="D257" s="25"/>
      <c r="E257" s="21" t="s">
        <v>503</v>
      </c>
      <c r="F257" s="156">
        <v>7675</v>
      </c>
    </row>
    <row r="258" spans="1:6" s="26" customFormat="1" ht="12" customHeight="1">
      <c r="A258" s="25">
        <v>6171</v>
      </c>
      <c r="B258" s="25">
        <v>5011</v>
      </c>
      <c r="C258" s="25">
        <v>622</v>
      </c>
      <c r="D258" s="25"/>
      <c r="E258" s="21" t="s">
        <v>81</v>
      </c>
      <c r="F258" s="156">
        <v>720</v>
      </c>
    </row>
    <row r="259" spans="1:6" s="26" customFormat="1" ht="12" customHeight="1">
      <c r="A259" s="25">
        <v>6171</v>
      </c>
      <c r="B259" s="25">
        <v>5011</v>
      </c>
      <c r="C259" s="25">
        <v>623</v>
      </c>
      <c r="D259" s="25"/>
      <c r="E259" s="21" t="s">
        <v>175</v>
      </c>
      <c r="F259" s="156">
        <v>288</v>
      </c>
    </row>
    <row r="260" spans="1:6" s="26" customFormat="1" ht="12" customHeight="1">
      <c r="A260" s="25">
        <v>6171</v>
      </c>
      <c r="B260" s="25">
        <v>5021</v>
      </c>
      <c r="C260" s="25">
        <v>620</v>
      </c>
      <c r="D260" s="25"/>
      <c r="E260" s="21" t="s">
        <v>32</v>
      </c>
      <c r="F260" s="156">
        <v>380</v>
      </c>
    </row>
    <row r="261" spans="1:6" s="26" customFormat="1" ht="12" customHeight="1">
      <c r="A261" s="25">
        <v>6171</v>
      </c>
      <c r="B261" s="25">
        <v>5031</v>
      </c>
      <c r="C261" s="25">
        <v>620</v>
      </c>
      <c r="D261" s="25"/>
      <c r="E261" s="21" t="s">
        <v>214</v>
      </c>
      <c r="F261" s="156">
        <v>98</v>
      </c>
    </row>
    <row r="262" spans="1:6" s="26" customFormat="1" ht="12" customHeight="1">
      <c r="A262" s="25">
        <v>6171</v>
      </c>
      <c r="B262" s="25">
        <v>5031</v>
      </c>
      <c r="C262" s="25">
        <v>621</v>
      </c>
      <c r="D262" s="25"/>
      <c r="E262" s="21" t="s">
        <v>504</v>
      </c>
      <c r="F262" s="156">
        <v>1918</v>
      </c>
    </row>
    <row r="263" spans="1:6" s="26" customFormat="1" ht="12" customHeight="1">
      <c r="A263" s="25">
        <v>6171</v>
      </c>
      <c r="B263" s="25">
        <v>5031</v>
      </c>
      <c r="C263" s="25">
        <v>622</v>
      </c>
      <c r="D263" s="25"/>
      <c r="E263" s="21" t="s">
        <v>226</v>
      </c>
      <c r="F263" s="156">
        <v>180</v>
      </c>
    </row>
    <row r="264" spans="1:6" s="26" customFormat="1" ht="12" customHeight="1">
      <c r="A264" s="25">
        <v>6171</v>
      </c>
      <c r="B264" s="25">
        <v>5031</v>
      </c>
      <c r="C264" s="25">
        <v>623</v>
      </c>
      <c r="D264" s="25"/>
      <c r="E264" s="21" t="s">
        <v>465</v>
      </c>
      <c r="F264" s="156">
        <v>72</v>
      </c>
    </row>
    <row r="265" spans="1:6" s="26" customFormat="1" ht="12" customHeight="1">
      <c r="A265" s="25">
        <v>6171</v>
      </c>
      <c r="B265" s="25">
        <v>5032</v>
      </c>
      <c r="C265" s="25">
        <v>620</v>
      </c>
      <c r="D265" s="27"/>
      <c r="E265" s="21" t="s">
        <v>158</v>
      </c>
      <c r="F265" s="156">
        <v>20</v>
      </c>
    </row>
    <row r="266" spans="1:6" s="26" customFormat="1" ht="12" customHeight="1">
      <c r="A266" s="25">
        <v>6171</v>
      </c>
      <c r="B266" s="25">
        <v>5032</v>
      </c>
      <c r="C266" s="25">
        <v>621</v>
      </c>
      <c r="D266" s="25"/>
      <c r="E266" s="21" t="s">
        <v>505</v>
      </c>
      <c r="F266" s="156">
        <v>691</v>
      </c>
    </row>
    <row r="267" spans="1:6" s="26" customFormat="1" ht="12" customHeight="1">
      <c r="A267" s="25">
        <v>6171</v>
      </c>
      <c r="B267" s="25">
        <v>5032</v>
      </c>
      <c r="C267" s="25">
        <v>622</v>
      </c>
      <c r="D267" s="25"/>
      <c r="E267" s="21" t="s">
        <v>227</v>
      </c>
      <c r="F267" s="156">
        <v>65</v>
      </c>
    </row>
    <row r="268" spans="1:6" s="26" customFormat="1" ht="12" customHeight="1">
      <c r="A268" s="25">
        <v>6171</v>
      </c>
      <c r="B268" s="25">
        <v>5032</v>
      </c>
      <c r="C268" s="25">
        <v>623</v>
      </c>
      <c r="D268" s="25"/>
      <c r="E268" s="21" t="s">
        <v>157</v>
      </c>
      <c r="F268" s="156">
        <v>26</v>
      </c>
    </row>
    <row r="269" spans="1:6" s="26" customFormat="1" ht="12" customHeight="1">
      <c r="A269" s="25">
        <v>6171</v>
      </c>
      <c r="B269" s="25">
        <v>5038</v>
      </c>
      <c r="C269" s="25">
        <v>620</v>
      </c>
      <c r="D269" s="25"/>
      <c r="E269" s="21" t="s">
        <v>228</v>
      </c>
      <c r="F269" s="156">
        <v>120</v>
      </c>
    </row>
    <row r="270" spans="1:6" s="26" customFormat="1" ht="12" customHeight="1">
      <c r="A270" s="25">
        <v>6171</v>
      </c>
      <c r="B270" s="25">
        <v>5167</v>
      </c>
      <c r="C270" s="25">
        <v>620</v>
      </c>
      <c r="D270" s="25"/>
      <c r="E270" s="21" t="s">
        <v>33</v>
      </c>
      <c r="F270" s="156">
        <v>800</v>
      </c>
    </row>
    <row r="271" spans="1:6" s="26" customFormat="1" ht="12" customHeight="1">
      <c r="A271" s="90">
        <v>6171</v>
      </c>
      <c r="B271" s="90">
        <v>5167</v>
      </c>
      <c r="C271" s="90">
        <v>621</v>
      </c>
      <c r="D271" s="90"/>
      <c r="E271" s="27" t="s">
        <v>217</v>
      </c>
      <c r="F271" s="159">
        <v>300</v>
      </c>
    </row>
    <row r="272" spans="1:6" s="26" customFormat="1" ht="12" customHeight="1">
      <c r="A272" s="25">
        <v>6171</v>
      </c>
      <c r="B272" s="25">
        <v>5363</v>
      </c>
      <c r="C272" s="25">
        <v>621</v>
      </c>
      <c r="D272" s="25"/>
      <c r="E272" s="21" t="s">
        <v>359</v>
      </c>
      <c r="F272" s="156">
        <v>2</v>
      </c>
    </row>
    <row r="273" spans="1:6" s="26" customFormat="1" ht="12" customHeight="1">
      <c r="A273" s="25">
        <v>6171</v>
      </c>
      <c r="B273" s="25">
        <v>5424</v>
      </c>
      <c r="C273" s="25">
        <v>621</v>
      </c>
      <c r="D273" s="25"/>
      <c r="E273" s="21" t="s">
        <v>201</v>
      </c>
      <c r="F273" s="156">
        <v>324</v>
      </c>
    </row>
    <row r="274" spans="1:6" s="26" customFormat="1" ht="12" customHeight="1">
      <c r="A274" s="25">
        <v>6171</v>
      </c>
      <c r="B274" s="25">
        <v>5492</v>
      </c>
      <c r="C274" s="25">
        <v>620</v>
      </c>
      <c r="D274" s="25"/>
      <c r="E274" s="21" t="s">
        <v>452</v>
      </c>
      <c r="F274" s="156">
        <v>50</v>
      </c>
    </row>
    <row r="275" spans="1:6" s="26" customFormat="1" ht="12" customHeight="1">
      <c r="A275" s="25">
        <v>9121</v>
      </c>
      <c r="B275" s="25">
        <v>5901</v>
      </c>
      <c r="C275" s="25">
        <v>621</v>
      </c>
      <c r="D275" s="25"/>
      <c r="E275" s="21" t="s">
        <v>500</v>
      </c>
      <c r="F275" s="156">
        <v>951</v>
      </c>
    </row>
    <row r="276" spans="1:6" s="26" customFormat="1" ht="12" customHeight="1">
      <c r="A276" s="86"/>
      <c r="B276" s="86"/>
      <c r="C276" s="86"/>
      <c r="D276" s="93"/>
      <c r="E276" s="113" t="s">
        <v>301</v>
      </c>
      <c r="F276" s="160">
        <f>SUM(F245:F275)</f>
        <v>26703</v>
      </c>
    </row>
    <row r="277" spans="1:6" s="26" customFormat="1" ht="12" customHeight="1">
      <c r="A277" s="84"/>
      <c r="B277" s="84"/>
      <c r="C277" s="84"/>
      <c r="D277" s="84"/>
      <c r="E277" s="22"/>
      <c r="F277" s="166"/>
    </row>
    <row r="278" spans="1:6" s="26" customFormat="1" ht="12" customHeight="1">
      <c r="A278" s="87"/>
      <c r="B278" s="87"/>
      <c r="C278" s="87"/>
      <c r="D278" s="84"/>
      <c r="E278" s="120" t="s">
        <v>416</v>
      </c>
      <c r="F278" s="174"/>
    </row>
    <row r="279" spans="1:6" s="26" customFormat="1" ht="12" customHeight="1">
      <c r="A279" s="25">
        <v>6171</v>
      </c>
      <c r="B279" s="25">
        <v>5011</v>
      </c>
      <c r="C279" s="25">
        <v>640</v>
      </c>
      <c r="D279" s="25"/>
      <c r="E279" s="21" t="s">
        <v>510</v>
      </c>
      <c r="F279" s="156">
        <v>545</v>
      </c>
    </row>
    <row r="280" spans="1:6" s="26" customFormat="1" ht="12" customHeight="1">
      <c r="A280" s="86"/>
      <c r="B280" s="86"/>
      <c r="C280" s="86"/>
      <c r="D280" s="93"/>
      <c r="E280" s="113" t="s">
        <v>417</v>
      </c>
      <c r="F280" s="160">
        <f>SUM(F279:F279)</f>
        <v>545</v>
      </c>
    </row>
    <row r="281" spans="1:6" s="26" customFormat="1" ht="12" customHeight="1">
      <c r="A281" s="84"/>
      <c r="B281" s="84"/>
      <c r="C281" s="84"/>
      <c r="D281" s="84"/>
      <c r="E281" s="22"/>
      <c r="F281" s="166"/>
    </row>
    <row r="282" spans="1:6" s="26" customFormat="1" ht="12" customHeight="1">
      <c r="A282" s="87"/>
      <c r="B282" s="87"/>
      <c r="C282" s="87"/>
      <c r="D282" s="87"/>
      <c r="E282" s="120" t="s">
        <v>418</v>
      </c>
      <c r="F282" s="174"/>
    </row>
    <row r="283" spans="1:6" s="26" customFormat="1" ht="12" customHeight="1">
      <c r="A283" s="25">
        <v>6171</v>
      </c>
      <c r="B283" s="25">
        <v>5169</v>
      </c>
      <c r="C283" s="25">
        <v>653</v>
      </c>
      <c r="D283" s="25"/>
      <c r="E283" s="19" t="s">
        <v>380</v>
      </c>
      <c r="F283" s="156">
        <v>145</v>
      </c>
    </row>
    <row r="284" spans="1:6" s="26" customFormat="1" ht="12" customHeight="1">
      <c r="A284" s="84"/>
      <c r="B284" s="84"/>
      <c r="C284" s="84"/>
      <c r="D284" s="84"/>
      <c r="E284" s="119" t="s">
        <v>301</v>
      </c>
      <c r="F284" s="160">
        <f>SUM(F283:F283)</f>
        <v>145</v>
      </c>
    </row>
    <row r="285" spans="1:6" s="26" customFormat="1" ht="12" customHeight="1">
      <c r="A285" s="84"/>
      <c r="B285" s="84"/>
      <c r="C285" s="84"/>
      <c r="D285" s="84"/>
      <c r="E285" s="14"/>
      <c r="F285" s="167"/>
    </row>
    <row r="286" spans="1:6" s="26" customFormat="1" ht="12" customHeight="1">
      <c r="A286" s="84"/>
      <c r="B286" s="84"/>
      <c r="C286" s="84"/>
      <c r="D286" s="84"/>
      <c r="E286" s="16" t="s">
        <v>302</v>
      </c>
      <c r="F286" s="174"/>
    </row>
    <row r="287" spans="1:6" s="26" customFormat="1" ht="12" customHeight="1">
      <c r="A287" s="25">
        <v>6171</v>
      </c>
      <c r="B287" s="25">
        <v>5137</v>
      </c>
      <c r="C287" s="25">
        <v>612</v>
      </c>
      <c r="D287" s="25"/>
      <c r="E287" s="21" t="s">
        <v>35</v>
      </c>
      <c r="F287" s="156">
        <v>300</v>
      </c>
    </row>
    <row r="288" spans="1:6" s="26" customFormat="1" ht="12" customHeight="1">
      <c r="A288" s="25">
        <v>6171</v>
      </c>
      <c r="B288" s="25">
        <v>5139</v>
      </c>
      <c r="C288" s="25">
        <v>613</v>
      </c>
      <c r="D288" s="25"/>
      <c r="E288" s="21" t="s">
        <v>419</v>
      </c>
      <c r="F288" s="156">
        <v>400</v>
      </c>
    </row>
    <row r="289" spans="1:6" s="26" customFormat="1" ht="12" customHeight="1">
      <c r="A289" s="25">
        <v>6171</v>
      </c>
      <c r="B289" s="25">
        <v>5162</v>
      </c>
      <c r="C289" s="25">
        <v>610</v>
      </c>
      <c r="D289" s="25"/>
      <c r="E289" s="21" t="s">
        <v>443</v>
      </c>
      <c r="F289" s="156">
        <v>320</v>
      </c>
    </row>
    <row r="290" spans="1:6" s="26" customFormat="1" ht="12" customHeight="1">
      <c r="A290" s="25">
        <v>6171</v>
      </c>
      <c r="B290" s="25">
        <v>5166</v>
      </c>
      <c r="C290" s="25">
        <v>612</v>
      </c>
      <c r="D290" s="25"/>
      <c r="E290" s="21" t="s">
        <v>124</v>
      </c>
      <c r="F290" s="156">
        <v>100</v>
      </c>
    </row>
    <row r="291" spans="1:6" s="26" customFormat="1" ht="12" customHeight="1">
      <c r="A291" s="25">
        <v>6171</v>
      </c>
      <c r="B291" s="25">
        <v>5169</v>
      </c>
      <c r="C291" s="25">
        <v>604</v>
      </c>
      <c r="D291" s="25"/>
      <c r="E291" s="21" t="s">
        <v>386</v>
      </c>
      <c r="F291" s="156">
        <v>80</v>
      </c>
    </row>
    <row r="292" spans="1:6" s="26" customFormat="1" ht="12" customHeight="1">
      <c r="A292" s="25">
        <v>6171</v>
      </c>
      <c r="B292" s="25">
        <v>5169</v>
      </c>
      <c r="C292" s="25">
        <v>612</v>
      </c>
      <c r="D292" s="25"/>
      <c r="E292" s="21" t="s">
        <v>188</v>
      </c>
      <c r="F292" s="156">
        <v>2100</v>
      </c>
    </row>
    <row r="293" spans="1:6" s="26" customFormat="1" ht="12" customHeight="1">
      <c r="A293" s="25">
        <v>6171</v>
      </c>
      <c r="B293" s="25">
        <v>5169</v>
      </c>
      <c r="C293" s="25">
        <v>617</v>
      </c>
      <c r="D293" s="25"/>
      <c r="E293" s="21" t="s">
        <v>442</v>
      </c>
      <c r="F293" s="156">
        <v>700</v>
      </c>
    </row>
    <row r="294" spans="1:6" s="26" customFormat="1" ht="12" customHeight="1">
      <c r="A294" s="25">
        <v>6171</v>
      </c>
      <c r="B294" s="25">
        <v>5172</v>
      </c>
      <c r="C294" s="25">
        <v>612</v>
      </c>
      <c r="D294" s="25"/>
      <c r="E294" s="21" t="s">
        <v>34</v>
      </c>
      <c r="F294" s="156">
        <v>500</v>
      </c>
    </row>
    <row r="295" spans="1:6" s="26" customFormat="1" ht="12" customHeight="1">
      <c r="A295" s="25">
        <v>6171</v>
      </c>
      <c r="B295" s="25">
        <v>6111</v>
      </c>
      <c r="C295" s="25">
        <v>612</v>
      </c>
      <c r="D295" s="25"/>
      <c r="E295" s="21" t="s">
        <v>159</v>
      </c>
      <c r="F295" s="156">
        <v>100</v>
      </c>
    </row>
    <row r="296" spans="1:6" s="26" customFormat="1" ht="12" customHeight="1">
      <c r="A296" s="25">
        <v>6171</v>
      </c>
      <c r="B296" s="25">
        <v>6121</v>
      </c>
      <c r="C296" s="25">
        <v>610</v>
      </c>
      <c r="D296" s="25"/>
      <c r="E296" s="21" t="s">
        <v>550</v>
      </c>
      <c r="F296" s="156">
        <v>3024</v>
      </c>
    </row>
    <row r="297" spans="1:6" s="26" customFormat="1" ht="12" customHeight="1">
      <c r="A297" s="25">
        <v>6171</v>
      </c>
      <c r="B297" s="25">
        <v>6122</v>
      </c>
      <c r="C297" s="25">
        <v>2013</v>
      </c>
      <c r="D297" s="25"/>
      <c r="E297" s="21" t="s">
        <v>549</v>
      </c>
      <c r="F297" s="156">
        <v>1650</v>
      </c>
    </row>
    <row r="298" spans="1:6" s="26" customFormat="1" ht="12" customHeight="1">
      <c r="A298" s="25">
        <v>6171</v>
      </c>
      <c r="B298" s="25">
        <v>6125</v>
      </c>
      <c r="C298" s="25">
        <v>610</v>
      </c>
      <c r="D298" s="25"/>
      <c r="E298" s="21" t="s">
        <v>548</v>
      </c>
      <c r="F298" s="156">
        <v>950</v>
      </c>
    </row>
    <row r="299" spans="1:6" s="26" customFormat="1" ht="12" customHeight="1">
      <c r="A299" s="25">
        <v>6171</v>
      </c>
      <c r="B299" s="25">
        <v>6125</v>
      </c>
      <c r="C299" s="25">
        <v>612</v>
      </c>
      <c r="D299" s="25"/>
      <c r="E299" s="21" t="s">
        <v>270</v>
      </c>
      <c r="F299" s="156">
        <v>200</v>
      </c>
    </row>
    <row r="300" spans="1:6" s="26" customFormat="1" ht="12" customHeight="1">
      <c r="A300" s="84"/>
      <c r="B300" s="84"/>
      <c r="C300" s="84"/>
      <c r="D300" s="84"/>
      <c r="E300" s="110" t="s">
        <v>303</v>
      </c>
      <c r="F300" s="160">
        <f>SUM(F287:F299)</f>
        <v>10424</v>
      </c>
    </row>
    <row r="301" spans="1:6" s="26" customFormat="1" ht="12" customHeight="1">
      <c r="A301" s="84"/>
      <c r="B301" s="84"/>
      <c r="C301" s="84"/>
      <c r="D301" s="84"/>
      <c r="E301" s="14"/>
      <c r="F301" s="167"/>
    </row>
    <row r="302" spans="1:6" s="26" customFormat="1" ht="12" customHeight="1">
      <c r="A302" s="84"/>
      <c r="B302" s="84"/>
      <c r="C302" s="84"/>
      <c r="D302" s="84"/>
      <c r="E302" s="113" t="s">
        <v>304</v>
      </c>
      <c r="F302" s="160">
        <f>+F300+F284+F280+F276+F242+F199</f>
        <v>51620</v>
      </c>
    </row>
    <row r="303" spans="1:6" s="26" customFormat="1" ht="12" customHeight="1">
      <c r="A303" s="84"/>
      <c r="B303" s="84"/>
      <c r="C303" s="84"/>
      <c r="D303" s="84"/>
      <c r="E303" s="14"/>
      <c r="F303" s="167"/>
    </row>
    <row r="304" spans="1:6" s="26" customFormat="1" ht="12" customHeight="1">
      <c r="A304" s="84"/>
      <c r="B304" s="84"/>
      <c r="C304" s="84"/>
      <c r="D304" s="84"/>
      <c r="E304" s="14"/>
      <c r="F304" s="167"/>
    </row>
    <row r="305" spans="1:6" ht="12" customHeight="1">
      <c r="E305" s="16" t="s">
        <v>280</v>
      </c>
      <c r="F305" s="174"/>
    </row>
    <row r="306" spans="1:6" s="26" customFormat="1" ht="12" customHeight="1">
      <c r="A306" s="84"/>
      <c r="B306" s="84"/>
      <c r="C306" s="84"/>
      <c r="D306" s="84"/>
      <c r="E306" s="120" t="s">
        <v>286</v>
      </c>
      <c r="F306" s="174"/>
    </row>
    <row r="307" spans="1:6" s="26" customFormat="1" ht="12" customHeight="1">
      <c r="A307" s="25">
        <v>5311</v>
      </c>
      <c r="B307" s="25">
        <v>5192</v>
      </c>
      <c r="C307" s="25">
        <v>601</v>
      </c>
      <c r="D307" s="25"/>
      <c r="E307" s="21" t="s">
        <v>106</v>
      </c>
      <c r="F307" s="156">
        <v>5</v>
      </c>
    </row>
    <row r="308" spans="1:6" s="26" customFormat="1" ht="12" customHeight="1">
      <c r="A308" s="25">
        <v>6171</v>
      </c>
      <c r="B308" s="25">
        <v>5139</v>
      </c>
      <c r="C308" s="25">
        <v>601</v>
      </c>
      <c r="D308" s="25"/>
      <c r="E308" s="21" t="s">
        <v>464</v>
      </c>
      <c r="F308" s="156">
        <v>5</v>
      </c>
    </row>
    <row r="309" spans="1:6" s="26" customFormat="1" ht="12" customHeight="1">
      <c r="A309" s="25">
        <v>6171</v>
      </c>
      <c r="B309" s="25">
        <v>5169</v>
      </c>
      <c r="C309" s="25">
        <v>602</v>
      </c>
      <c r="D309" s="25"/>
      <c r="E309" s="21" t="s">
        <v>388</v>
      </c>
      <c r="F309" s="156">
        <v>300</v>
      </c>
    </row>
    <row r="310" spans="1:6" s="26" customFormat="1" ht="12" customHeight="1">
      <c r="A310" s="25">
        <v>6171</v>
      </c>
      <c r="B310" s="25">
        <v>5175</v>
      </c>
      <c r="C310" s="25">
        <v>601</v>
      </c>
      <c r="D310" s="25"/>
      <c r="E310" s="21" t="s">
        <v>54</v>
      </c>
      <c r="F310" s="156">
        <v>100</v>
      </c>
    </row>
    <row r="311" spans="1:6" s="26" customFormat="1" ht="12" customHeight="1">
      <c r="A311" s="25">
        <v>6171</v>
      </c>
      <c r="B311" s="25">
        <v>5194</v>
      </c>
      <c r="C311" s="25">
        <v>601</v>
      </c>
      <c r="D311" s="25"/>
      <c r="E311" s="21" t="s">
        <v>156</v>
      </c>
      <c r="F311" s="156">
        <v>105</v>
      </c>
    </row>
    <row r="312" spans="1:6" s="26" customFormat="1" ht="12" customHeight="1">
      <c r="A312" s="25">
        <v>6171</v>
      </c>
      <c r="B312" s="25">
        <v>5901</v>
      </c>
      <c r="C312" s="25">
        <v>601</v>
      </c>
      <c r="D312" s="25"/>
      <c r="E312" s="21" t="s">
        <v>267</v>
      </c>
      <c r="F312" s="156">
        <v>120</v>
      </c>
    </row>
    <row r="313" spans="1:6" s="26" customFormat="1" ht="12" customHeight="1">
      <c r="A313" s="84"/>
      <c r="B313" s="84"/>
      <c r="C313" s="84"/>
      <c r="D313" s="84"/>
      <c r="E313" s="110" t="s">
        <v>277</v>
      </c>
      <c r="F313" s="158">
        <f>SUM(F307:F312)</f>
        <v>635</v>
      </c>
    </row>
    <row r="314" spans="1:6" s="26" customFormat="1" ht="12" customHeight="1">
      <c r="A314" s="84"/>
      <c r="B314" s="84"/>
      <c r="C314" s="84"/>
      <c r="D314" s="84"/>
      <c r="E314" s="15"/>
      <c r="F314" s="174"/>
    </row>
    <row r="315" spans="1:6" s="26" customFormat="1" ht="12" customHeight="1">
      <c r="A315" s="84"/>
      <c r="B315" s="84"/>
      <c r="C315" s="84"/>
      <c r="D315" s="84"/>
      <c r="E315" s="16" t="s">
        <v>208</v>
      </c>
      <c r="F315" s="174"/>
    </row>
    <row r="316" spans="1:6" s="26" customFormat="1" ht="12" customHeight="1">
      <c r="A316" s="25">
        <v>5512</v>
      </c>
      <c r="B316" s="25">
        <v>5132</v>
      </c>
      <c r="C316" s="25">
        <v>603</v>
      </c>
      <c r="D316" s="25"/>
      <c r="E316" s="21" t="s">
        <v>364</v>
      </c>
      <c r="F316" s="156">
        <v>40</v>
      </c>
    </row>
    <row r="317" spans="1:6" s="26" customFormat="1" ht="12" customHeight="1">
      <c r="A317" s="25">
        <v>5512</v>
      </c>
      <c r="B317" s="25">
        <v>5137</v>
      </c>
      <c r="C317" s="25">
        <v>603</v>
      </c>
      <c r="D317" s="25"/>
      <c r="E317" s="21" t="s">
        <v>392</v>
      </c>
      <c r="F317" s="156">
        <v>20</v>
      </c>
    </row>
    <row r="318" spans="1:6" s="26" customFormat="1" ht="12" customHeight="1">
      <c r="A318" s="25">
        <v>5512</v>
      </c>
      <c r="B318" s="25">
        <v>5139</v>
      </c>
      <c r="C318" s="25">
        <v>603</v>
      </c>
      <c r="D318" s="25"/>
      <c r="E318" s="21" t="s">
        <v>387</v>
      </c>
      <c r="F318" s="156">
        <v>20</v>
      </c>
    </row>
    <row r="319" spans="1:6" s="26" customFormat="1" ht="12" customHeight="1">
      <c r="A319" s="25">
        <v>5512</v>
      </c>
      <c r="B319" s="25">
        <v>5151</v>
      </c>
      <c r="C319" s="25">
        <v>603</v>
      </c>
      <c r="D319" s="25"/>
      <c r="E319" s="21" t="s">
        <v>14</v>
      </c>
      <c r="F319" s="156">
        <v>30</v>
      </c>
    </row>
    <row r="320" spans="1:6" s="26" customFormat="1" ht="12" customHeight="1">
      <c r="A320" s="25">
        <v>5512</v>
      </c>
      <c r="B320" s="25">
        <v>5153</v>
      </c>
      <c r="C320" s="25">
        <v>603</v>
      </c>
      <c r="D320" s="25"/>
      <c r="E320" s="21" t="s">
        <v>56</v>
      </c>
      <c r="F320" s="156">
        <v>90</v>
      </c>
    </row>
    <row r="321" spans="1:6" s="26" customFormat="1" ht="12" customHeight="1">
      <c r="A321" s="25">
        <v>5512</v>
      </c>
      <c r="B321" s="25">
        <v>5154</v>
      </c>
      <c r="C321" s="25">
        <v>603</v>
      </c>
      <c r="D321" s="25"/>
      <c r="E321" s="21" t="s">
        <v>25</v>
      </c>
      <c r="F321" s="156">
        <v>50</v>
      </c>
    </row>
    <row r="322" spans="1:6" s="26" customFormat="1" ht="12" customHeight="1">
      <c r="A322" s="25">
        <v>5512</v>
      </c>
      <c r="B322" s="25">
        <v>5156</v>
      </c>
      <c r="C322" s="25">
        <v>603</v>
      </c>
      <c r="D322" s="25"/>
      <c r="E322" s="21" t="s">
        <v>26</v>
      </c>
      <c r="F322" s="156">
        <v>110</v>
      </c>
    </row>
    <row r="323" spans="1:6" s="26" customFormat="1" ht="12" customHeight="1">
      <c r="A323" s="25">
        <v>5512</v>
      </c>
      <c r="B323" s="25">
        <v>5162</v>
      </c>
      <c r="C323" s="25">
        <v>603</v>
      </c>
      <c r="D323" s="25"/>
      <c r="E323" s="21" t="s">
        <v>57</v>
      </c>
      <c r="F323" s="156">
        <v>30</v>
      </c>
    </row>
    <row r="324" spans="1:6" s="26" customFormat="1" ht="12" customHeight="1">
      <c r="A324" s="25">
        <v>5512</v>
      </c>
      <c r="B324" s="25">
        <v>5167</v>
      </c>
      <c r="C324" s="25">
        <v>603</v>
      </c>
      <c r="D324" s="25"/>
      <c r="E324" s="21" t="s">
        <v>198</v>
      </c>
      <c r="F324" s="156">
        <v>10</v>
      </c>
    </row>
    <row r="325" spans="1:6" s="26" customFormat="1" ht="12" customHeight="1">
      <c r="A325" s="25">
        <v>5512</v>
      </c>
      <c r="B325" s="25">
        <v>5169</v>
      </c>
      <c r="C325" s="25">
        <v>603</v>
      </c>
      <c r="D325" s="25"/>
      <c r="E325" s="21" t="s">
        <v>146</v>
      </c>
      <c r="F325" s="156">
        <v>30</v>
      </c>
    </row>
    <row r="326" spans="1:6" s="26" customFormat="1" ht="12" customHeight="1">
      <c r="A326" s="25">
        <v>5512</v>
      </c>
      <c r="B326" s="25">
        <v>5171</v>
      </c>
      <c r="C326" s="25">
        <v>603</v>
      </c>
      <c r="D326" s="25"/>
      <c r="E326" s="21" t="s">
        <v>58</v>
      </c>
      <c r="F326" s="156">
        <v>220</v>
      </c>
    </row>
    <row r="327" spans="1:6" s="26" customFormat="1" ht="12" customHeight="1">
      <c r="A327" s="84"/>
      <c r="B327" s="84"/>
      <c r="C327" s="84"/>
      <c r="D327" s="84"/>
      <c r="E327" s="110" t="s">
        <v>279</v>
      </c>
      <c r="F327" s="158">
        <f>SUM(F316:F326)</f>
        <v>650</v>
      </c>
    </row>
    <row r="328" spans="1:6" s="26" customFormat="1" ht="12" customHeight="1">
      <c r="A328" s="84"/>
      <c r="B328" s="84"/>
      <c r="C328" s="84"/>
      <c r="D328" s="84"/>
      <c r="E328" s="24"/>
      <c r="F328" s="174"/>
    </row>
    <row r="329" spans="1:6" s="26" customFormat="1" ht="12" customHeight="1">
      <c r="A329" s="87"/>
      <c r="B329" s="87"/>
      <c r="C329" s="87"/>
      <c r="D329" s="87"/>
      <c r="E329" s="112" t="s">
        <v>287</v>
      </c>
      <c r="F329" s="173"/>
    </row>
    <row r="330" spans="1:6" s="26" customFormat="1" ht="12" customHeight="1">
      <c r="A330" s="25">
        <v>5212</v>
      </c>
      <c r="B330" s="25">
        <v>5139</v>
      </c>
      <c r="C330" s="25">
        <v>605</v>
      </c>
      <c r="D330" s="25"/>
      <c r="E330" s="21" t="s">
        <v>119</v>
      </c>
      <c r="F330" s="156">
        <v>5</v>
      </c>
    </row>
    <row r="331" spans="1:6" s="26" customFormat="1" ht="12" customHeight="1">
      <c r="A331" s="25">
        <v>5212</v>
      </c>
      <c r="B331" s="25">
        <v>5139</v>
      </c>
      <c r="C331" s="25">
        <v>605</v>
      </c>
      <c r="D331" s="25"/>
      <c r="E331" s="21" t="s">
        <v>268</v>
      </c>
      <c r="F331" s="156">
        <v>5</v>
      </c>
    </row>
    <row r="332" spans="1:6" s="26" customFormat="1" ht="12" customHeight="1">
      <c r="A332" s="25">
        <v>5212</v>
      </c>
      <c r="B332" s="25">
        <v>5169</v>
      </c>
      <c r="C332" s="25">
        <v>605</v>
      </c>
      <c r="D332" s="25"/>
      <c r="E332" s="21" t="s">
        <v>486</v>
      </c>
      <c r="F332" s="156">
        <v>25</v>
      </c>
    </row>
    <row r="333" spans="1:6" s="26" customFormat="1" ht="12" customHeight="1">
      <c r="A333" s="25">
        <v>5212</v>
      </c>
      <c r="B333" s="25">
        <v>5169</v>
      </c>
      <c r="C333" s="25">
        <v>605</v>
      </c>
      <c r="D333" s="25"/>
      <c r="E333" s="21" t="s">
        <v>374</v>
      </c>
      <c r="F333" s="156">
        <v>90</v>
      </c>
    </row>
    <row r="334" spans="1:6" s="26" customFormat="1" ht="12" customHeight="1">
      <c r="A334" s="84"/>
      <c r="B334" s="84"/>
      <c r="C334" s="84"/>
      <c r="D334" s="84"/>
      <c r="E334" s="110" t="s">
        <v>281</v>
      </c>
      <c r="F334" s="153">
        <f>SUM(F330:F333)</f>
        <v>125</v>
      </c>
    </row>
    <row r="335" spans="1:6" s="26" customFormat="1" ht="12" customHeight="1">
      <c r="A335" s="84"/>
      <c r="B335" s="84"/>
      <c r="C335" s="84"/>
      <c r="D335" s="84"/>
      <c r="E335" s="14"/>
      <c r="F335" s="167"/>
    </row>
    <row r="336" spans="1:6" s="26" customFormat="1" ht="12" customHeight="1">
      <c r="A336" s="84"/>
      <c r="B336" s="84"/>
      <c r="C336" s="84"/>
      <c r="D336" s="84"/>
      <c r="E336" s="113" t="s">
        <v>282</v>
      </c>
      <c r="F336" s="160">
        <f>+F334+F327+F313</f>
        <v>1410</v>
      </c>
    </row>
    <row r="337" spans="1:6" s="26" customFormat="1" ht="12" customHeight="1">
      <c r="A337" s="84"/>
      <c r="B337" s="84"/>
      <c r="C337" s="84"/>
      <c r="D337" s="84"/>
      <c r="E337" s="14"/>
      <c r="F337" s="167"/>
    </row>
    <row r="338" spans="1:6" s="26" customFormat="1" ht="12" customHeight="1">
      <c r="A338" s="84"/>
      <c r="B338" s="84"/>
      <c r="C338" s="84"/>
      <c r="D338" s="84"/>
      <c r="E338" s="14"/>
      <c r="F338" s="167"/>
    </row>
    <row r="339" spans="1:6" s="26" customFormat="1" ht="12" customHeight="1">
      <c r="A339" s="84"/>
      <c r="B339" s="84"/>
      <c r="C339" s="84"/>
      <c r="D339" s="84"/>
      <c r="E339" s="16" t="s">
        <v>305</v>
      </c>
      <c r="F339" s="174"/>
    </row>
    <row r="340" spans="1:6" customFormat="1" ht="12.75">
      <c r="A340" s="91"/>
      <c r="B340" s="91"/>
      <c r="C340" s="91"/>
      <c r="D340" s="91"/>
      <c r="E340" s="121" t="s">
        <v>306</v>
      </c>
      <c r="F340" s="176"/>
    </row>
    <row r="341" spans="1:6" customFormat="1" ht="12.75">
      <c r="A341" s="92">
        <v>3111</v>
      </c>
      <c r="B341" s="92">
        <v>5331</v>
      </c>
      <c r="C341" s="92">
        <v>901</v>
      </c>
      <c r="D341" s="92"/>
      <c r="E341" s="184" t="s">
        <v>130</v>
      </c>
      <c r="F341" s="157">
        <v>840</v>
      </c>
    </row>
    <row r="342" spans="1:6" customFormat="1" ht="12.75">
      <c r="A342" s="92">
        <v>3111</v>
      </c>
      <c r="B342" s="92">
        <v>5331</v>
      </c>
      <c r="C342" s="92">
        <v>902</v>
      </c>
      <c r="D342" s="92"/>
      <c r="E342" s="184" t="s">
        <v>218</v>
      </c>
      <c r="F342" s="157">
        <v>1588</v>
      </c>
    </row>
    <row r="343" spans="1:6" customFormat="1" ht="12.75">
      <c r="A343" s="92">
        <v>3111</v>
      </c>
      <c r="B343" s="92">
        <v>5331</v>
      </c>
      <c r="C343" s="92">
        <v>903</v>
      </c>
      <c r="D343" s="92"/>
      <c r="E343" s="184" t="s">
        <v>131</v>
      </c>
      <c r="F343" s="157">
        <v>1084</v>
      </c>
    </row>
    <row r="344" spans="1:6" customFormat="1" ht="12.75">
      <c r="A344" s="92">
        <v>3111</v>
      </c>
      <c r="B344" s="92">
        <v>5331</v>
      </c>
      <c r="C344" s="92">
        <v>904</v>
      </c>
      <c r="D344" s="92"/>
      <c r="E344" s="184" t="s">
        <v>132</v>
      </c>
      <c r="F344" s="157">
        <v>1180</v>
      </c>
    </row>
    <row r="345" spans="1:6" customFormat="1" ht="12.75">
      <c r="A345" s="92">
        <v>3111</v>
      </c>
      <c r="B345" s="92">
        <v>5331</v>
      </c>
      <c r="C345" s="92">
        <v>905</v>
      </c>
      <c r="D345" s="92"/>
      <c r="E345" s="184" t="s">
        <v>133</v>
      </c>
      <c r="F345" s="157">
        <v>675</v>
      </c>
    </row>
    <row r="346" spans="1:6" customFormat="1" ht="12.75">
      <c r="A346" s="92">
        <v>3113</v>
      </c>
      <c r="B346" s="92">
        <v>5331</v>
      </c>
      <c r="C346" s="92">
        <v>911</v>
      </c>
      <c r="D346" s="92"/>
      <c r="E346" s="184" t="s">
        <v>86</v>
      </c>
      <c r="F346" s="157">
        <v>6914</v>
      </c>
    </row>
    <row r="347" spans="1:6" customFormat="1" ht="12.75">
      <c r="A347" s="92">
        <v>3113</v>
      </c>
      <c r="B347" s="92">
        <v>5331</v>
      </c>
      <c r="C347" s="92">
        <v>912</v>
      </c>
      <c r="D347" s="92"/>
      <c r="E347" s="184" t="s">
        <v>87</v>
      </c>
      <c r="F347" s="157">
        <v>6503</v>
      </c>
    </row>
    <row r="348" spans="1:6" customFormat="1" ht="12.75">
      <c r="A348" s="92">
        <v>3113</v>
      </c>
      <c r="B348" s="92">
        <v>5331</v>
      </c>
      <c r="C348" s="92">
        <v>913</v>
      </c>
      <c r="D348" s="92"/>
      <c r="E348" s="184" t="s">
        <v>186</v>
      </c>
      <c r="F348" s="157">
        <v>5629</v>
      </c>
    </row>
    <row r="349" spans="1:6" customFormat="1" ht="12.75">
      <c r="A349" s="92">
        <v>3231</v>
      </c>
      <c r="B349" s="92">
        <v>5331</v>
      </c>
      <c r="C349" s="92">
        <v>921</v>
      </c>
      <c r="D349" s="92"/>
      <c r="E349" s="184" t="s">
        <v>88</v>
      </c>
      <c r="F349" s="157">
        <v>620</v>
      </c>
    </row>
    <row r="350" spans="1:6" customFormat="1" ht="12.75">
      <c r="A350" s="92">
        <v>3399</v>
      </c>
      <c r="B350" s="92">
        <v>5222</v>
      </c>
      <c r="C350" s="92">
        <v>966</v>
      </c>
      <c r="D350" s="92"/>
      <c r="E350" s="184" t="s">
        <v>139</v>
      </c>
      <c r="F350" s="157">
        <v>290</v>
      </c>
    </row>
    <row r="351" spans="1:6" customFormat="1" ht="12.75">
      <c r="A351" s="92">
        <v>3421</v>
      </c>
      <c r="B351" s="92">
        <v>5331</v>
      </c>
      <c r="C351" s="92">
        <v>922</v>
      </c>
      <c r="D351" s="92"/>
      <c r="E351" s="184" t="s">
        <v>89</v>
      </c>
      <c r="F351" s="157">
        <v>450</v>
      </c>
    </row>
    <row r="352" spans="1:6" customFormat="1" ht="12.75">
      <c r="A352" s="91"/>
      <c r="B352" s="91"/>
      <c r="C352" s="91"/>
      <c r="D352" s="91"/>
      <c r="E352" s="113" t="s">
        <v>307</v>
      </c>
      <c r="F352" s="160">
        <f>SUM(F341:F351)</f>
        <v>25773</v>
      </c>
    </row>
    <row r="353" spans="1:6" s="26" customFormat="1" ht="12" customHeight="1">
      <c r="A353" s="84"/>
      <c r="B353" s="84"/>
      <c r="C353" s="84"/>
      <c r="D353" s="84"/>
      <c r="E353" s="14"/>
      <c r="F353" s="167"/>
    </row>
    <row r="354" spans="1:6" s="26" customFormat="1" ht="12" customHeight="1">
      <c r="A354" s="91"/>
      <c r="B354" s="91"/>
      <c r="C354" s="91"/>
      <c r="D354" s="91"/>
      <c r="E354" s="121" t="s">
        <v>308</v>
      </c>
      <c r="F354" s="176"/>
    </row>
    <row r="355" spans="1:6" s="26" customFormat="1" ht="12" customHeight="1">
      <c r="A355" s="92">
        <v>3313</v>
      </c>
      <c r="B355" s="92">
        <v>5213</v>
      </c>
      <c r="C355" s="92">
        <v>965</v>
      </c>
      <c r="D355" s="92"/>
      <c r="E355" s="184" t="s">
        <v>173</v>
      </c>
      <c r="F355" s="157">
        <v>14</v>
      </c>
    </row>
    <row r="356" spans="1:6" s="26" customFormat="1" ht="12" customHeight="1">
      <c r="A356" s="92">
        <v>3315</v>
      </c>
      <c r="B356" s="92">
        <v>5331</v>
      </c>
      <c r="C356" s="92">
        <v>924</v>
      </c>
      <c r="D356" s="92"/>
      <c r="E356" s="184" t="s">
        <v>252</v>
      </c>
      <c r="F356" s="157">
        <v>1499</v>
      </c>
    </row>
    <row r="357" spans="1:6" s="26" customFormat="1" ht="12" customHeight="1">
      <c r="A357" s="92">
        <v>3319</v>
      </c>
      <c r="B357" s="92">
        <v>5169</v>
      </c>
      <c r="C357" s="92">
        <v>900</v>
      </c>
      <c r="D357" s="92"/>
      <c r="E357" s="184" t="s">
        <v>458</v>
      </c>
      <c r="F357" s="157">
        <v>60</v>
      </c>
    </row>
    <row r="358" spans="1:6" s="26" customFormat="1" ht="12" customHeight="1">
      <c r="A358" s="92">
        <v>3319</v>
      </c>
      <c r="B358" s="92">
        <v>5222</v>
      </c>
      <c r="C358" s="92">
        <v>965</v>
      </c>
      <c r="D358" s="92"/>
      <c r="E358" s="184" t="s">
        <v>138</v>
      </c>
      <c r="F358" s="157">
        <v>200</v>
      </c>
    </row>
    <row r="359" spans="1:6" s="26" customFormat="1" ht="12" customHeight="1">
      <c r="A359" s="92">
        <v>3319</v>
      </c>
      <c r="B359" s="92">
        <v>5229</v>
      </c>
      <c r="C359" s="92">
        <v>965</v>
      </c>
      <c r="D359" s="92"/>
      <c r="E359" s="184" t="s">
        <v>450</v>
      </c>
      <c r="F359" s="157">
        <v>5</v>
      </c>
    </row>
    <row r="360" spans="1:6" s="26" customFormat="1" ht="12" customHeight="1">
      <c r="A360" s="92">
        <v>3392</v>
      </c>
      <c r="B360" s="92">
        <v>5331</v>
      </c>
      <c r="C360" s="92">
        <v>923</v>
      </c>
      <c r="D360" s="92"/>
      <c r="E360" s="184" t="s">
        <v>187</v>
      </c>
      <c r="F360" s="157">
        <v>6494</v>
      </c>
    </row>
    <row r="361" spans="1:6" s="26" customFormat="1" ht="12" customHeight="1">
      <c r="A361" s="92">
        <v>3429</v>
      </c>
      <c r="B361" s="92">
        <v>5221</v>
      </c>
      <c r="C361" s="92">
        <v>969</v>
      </c>
      <c r="D361" s="92"/>
      <c r="E361" s="184" t="s">
        <v>152</v>
      </c>
      <c r="F361" s="157">
        <v>100</v>
      </c>
    </row>
    <row r="362" spans="1:6" s="26" customFormat="1" ht="12" customHeight="1">
      <c r="A362" s="92">
        <v>3429</v>
      </c>
      <c r="B362" s="92">
        <v>5329</v>
      </c>
      <c r="C362" s="92">
        <v>969</v>
      </c>
      <c r="D362" s="92"/>
      <c r="E362" s="184" t="s">
        <v>205</v>
      </c>
      <c r="F362" s="157">
        <v>15</v>
      </c>
    </row>
    <row r="363" spans="1:6" s="26" customFormat="1" ht="12" customHeight="1">
      <c r="A363" s="91"/>
      <c r="B363" s="91"/>
      <c r="C363" s="91"/>
      <c r="D363" s="91"/>
      <c r="E363" s="113" t="s">
        <v>311</v>
      </c>
      <c r="F363" s="160">
        <f>SUM(F355:F362)</f>
        <v>8387</v>
      </c>
    </row>
    <row r="364" spans="1:6" s="26" customFormat="1" ht="12" customHeight="1">
      <c r="A364" s="84"/>
      <c r="B364" s="84"/>
      <c r="C364" s="84"/>
      <c r="D364" s="84"/>
      <c r="E364" s="14"/>
      <c r="F364" s="167"/>
    </row>
    <row r="365" spans="1:6" s="26" customFormat="1" ht="12" customHeight="1">
      <c r="A365" s="91"/>
      <c r="B365" s="91"/>
      <c r="C365" s="91"/>
      <c r="D365" s="91"/>
      <c r="E365" s="121" t="s">
        <v>309</v>
      </c>
      <c r="F365" s="176"/>
    </row>
    <row r="366" spans="1:6" s="26" customFormat="1" ht="12" customHeight="1">
      <c r="A366" s="92">
        <v>3399</v>
      </c>
      <c r="B366" s="92">
        <v>5169</v>
      </c>
      <c r="C366" s="92">
        <v>900</v>
      </c>
      <c r="D366" s="92"/>
      <c r="E366" s="184" t="s">
        <v>482</v>
      </c>
      <c r="F366" s="157">
        <v>80</v>
      </c>
    </row>
    <row r="367" spans="1:6" s="26" customFormat="1" ht="12" customHeight="1">
      <c r="A367" s="92">
        <v>3429</v>
      </c>
      <c r="B367" s="92">
        <v>5194</v>
      </c>
      <c r="C367" s="92">
        <v>900</v>
      </c>
      <c r="D367" s="92"/>
      <c r="E367" s="184" t="s">
        <v>200</v>
      </c>
      <c r="F367" s="157">
        <v>15</v>
      </c>
    </row>
    <row r="368" spans="1:6" s="26" customFormat="1" ht="12" customHeight="1">
      <c r="A368" s="91"/>
      <c r="B368" s="91"/>
      <c r="C368" s="91"/>
      <c r="D368" s="91"/>
      <c r="E368" s="113" t="s">
        <v>310</v>
      </c>
      <c r="F368" s="160">
        <f>SUM(F366:F367)</f>
        <v>95</v>
      </c>
    </row>
    <row r="369" spans="1:6" s="26" customFormat="1" ht="12" customHeight="1">
      <c r="A369" s="84"/>
      <c r="B369" s="84"/>
      <c r="C369" s="84"/>
      <c r="D369" s="84"/>
      <c r="E369" s="14"/>
      <c r="F369" s="167"/>
    </row>
    <row r="370" spans="1:6" s="31" customFormat="1" ht="12" customHeight="1">
      <c r="A370" s="91"/>
      <c r="B370" s="91"/>
      <c r="C370" s="91"/>
      <c r="D370" s="91"/>
      <c r="E370" s="121" t="s">
        <v>312</v>
      </c>
      <c r="F370" s="176"/>
    </row>
    <row r="371" spans="1:6" s="31" customFormat="1" ht="12" customHeight="1">
      <c r="A371" s="92">
        <v>3412</v>
      </c>
      <c r="B371" s="92">
        <v>5137</v>
      </c>
      <c r="C371" s="92">
        <v>977</v>
      </c>
      <c r="D371" s="92"/>
      <c r="E371" s="184" t="s">
        <v>84</v>
      </c>
      <c r="F371" s="157">
        <v>20</v>
      </c>
    </row>
    <row r="372" spans="1:6" s="31" customFormat="1" ht="12" customHeight="1">
      <c r="A372" s="92">
        <v>3412</v>
      </c>
      <c r="B372" s="92">
        <v>5139</v>
      </c>
      <c r="C372" s="92">
        <v>977</v>
      </c>
      <c r="D372" s="92"/>
      <c r="E372" s="184" t="s">
        <v>113</v>
      </c>
      <c r="F372" s="157">
        <v>5</v>
      </c>
    </row>
    <row r="373" spans="1:6" s="31" customFormat="1" ht="12" customHeight="1">
      <c r="A373" s="92">
        <v>3419</v>
      </c>
      <c r="B373" s="92">
        <v>5222</v>
      </c>
      <c r="C373" s="92">
        <v>900</v>
      </c>
      <c r="D373" s="92"/>
      <c r="E373" s="184" t="s">
        <v>459</v>
      </c>
      <c r="F373" s="157">
        <v>50</v>
      </c>
    </row>
    <row r="374" spans="1:6" s="26" customFormat="1" ht="12" customHeight="1">
      <c r="A374" s="92">
        <v>3419</v>
      </c>
      <c r="B374" s="92">
        <v>5222</v>
      </c>
      <c r="C374" s="92">
        <v>964</v>
      </c>
      <c r="D374" s="92"/>
      <c r="E374" s="184" t="s">
        <v>92</v>
      </c>
      <c r="F374" s="157">
        <v>1500</v>
      </c>
    </row>
    <row r="375" spans="1:6" s="26" customFormat="1" ht="12" customHeight="1">
      <c r="A375" s="91"/>
      <c r="B375" s="91"/>
      <c r="C375" s="91"/>
      <c r="D375" s="91"/>
      <c r="E375" s="185" t="s">
        <v>313</v>
      </c>
      <c r="F375" s="165">
        <f>SUM(F371:F374)</f>
        <v>1575</v>
      </c>
    </row>
    <row r="376" spans="1:6" s="26" customFormat="1" ht="12" customHeight="1">
      <c r="A376" s="84"/>
      <c r="B376" s="84"/>
      <c r="C376" s="84"/>
      <c r="D376" s="84"/>
      <c r="E376" s="14"/>
      <c r="F376" s="167"/>
    </row>
    <row r="377" spans="1:6" s="26" customFormat="1" ht="12" customHeight="1">
      <c r="A377" s="91"/>
      <c r="B377" s="91"/>
      <c r="C377" s="91"/>
      <c r="D377" s="91"/>
      <c r="E377" s="121" t="s">
        <v>206</v>
      </c>
      <c r="F377" s="176"/>
    </row>
    <row r="378" spans="1:6" s="26" customFormat="1" ht="12" customHeight="1">
      <c r="A378" s="92">
        <v>2143</v>
      </c>
      <c r="B378" s="92">
        <v>5139</v>
      </c>
      <c r="C378" s="92">
        <v>968</v>
      </c>
      <c r="D378" s="92"/>
      <c r="E378" s="184" t="s">
        <v>360</v>
      </c>
      <c r="F378" s="157">
        <v>160</v>
      </c>
    </row>
    <row r="379" spans="1:6" s="26" customFormat="1" ht="12" customHeight="1">
      <c r="A379" s="92">
        <v>2143</v>
      </c>
      <c r="B379" s="92">
        <v>5169</v>
      </c>
      <c r="C379" s="92">
        <v>968</v>
      </c>
      <c r="D379" s="92"/>
      <c r="E379" s="184" t="s">
        <v>192</v>
      </c>
      <c r="F379" s="157">
        <v>115</v>
      </c>
    </row>
    <row r="380" spans="1:6" s="26" customFormat="1" ht="12" customHeight="1">
      <c r="A380" s="92">
        <v>3399</v>
      </c>
      <c r="B380" s="92">
        <v>5222</v>
      </c>
      <c r="C380" s="92">
        <v>967</v>
      </c>
      <c r="D380" s="92"/>
      <c r="E380" s="184" t="s">
        <v>484</v>
      </c>
      <c r="F380" s="157">
        <v>200</v>
      </c>
    </row>
    <row r="381" spans="1:6" s="26" customFormat="1" ht="12" customHeight="1">
      <c r="A381" s="91"/>
      <c r="B381" s="91"/>
      <c r="C381" s="91"/>
      <c r="D381" s="91"/>
      <c r="E381" s="113" t="s">
        <v>314</v>
      </c>
      <c r="F381" s="10">
        <f>SUM(F378:F380)</f>
        <v>475</v>
      </c>
    </row>
    <row r="382" spans="1:6" s="26" customFormat="1" ht="12" customHeight="1">
      <c r="A382" s="84"/>
      <c r="B382" s="84"/>
      <c r="C382" s="84"/>
      <c r="D382" s="84"/>
      <c r="E382" s="14"/>
      <c r="F382" s="167"/>
    </row>
    <row r="383" spans="1:6" s="26" customFormat="1" ht="12" customHeight="1">
      <c r="A383" s="84"/>
      <c r="B383" s="84"/>
      <c r="C383" s="84"/>
      <c r="D383" s="84"/>
      <c r="E383" s="113" t="s">
        <v>315</v>
      </c>
      <c r="F383" s="160">
        <f>+F381+F375+F368+F363+F352</f>
        <v>36305</v>
      </c>
    </row>
    <row r="384" spans="1:6" s="26" customFormat="1" ht="12" customHeight="1">
      <c r="A384" s="84"/>
      <c r="B384" s="84"/>
      <c r="C384" s="84"/>
      <c r="D384" s="84"/>
      <c r="E384" s="14"/>
      <c r="F384" s="167"/>
    </row>
    <row r="385" spans="1:6" s="26" customFormat="1" ht="12" customHeight="1">
      <c r="A385" s="84"/>
      <c r="B385" s="84"/>
      <c r="C385" s="84"/>
      <c r="D385" s="84"/>
      <c r="E385" s="14"/>
      <c r="F385" s="167"/>
    </row>
    <row r="386" spans="1:6" customFormat="1" ht="12.75">
      <c r="A386" s="89"/>
      <c r="B386" s="84"/>
      <c r="C386" s="84"/>
      <c r="D386" s="84"/>
      <c r="E386" s="16" t="s">
        <v>316</v>
      </c>
      <c r="F386" s="174"/>
    </row>
    <row r="387" spans="1:6" customFormat="1" ht="12.75">
      <c r="A387" s="25">
        <v>2169</v>
      </c>
      <c r="B387" s="25">
        <v>5139</v>
      </c>
      <c r="C387" s="25">
        <v>400</v>
      </c>
      <c r="D387" s="25"/>
      <c r="E387" s="21" t="s">
        <v>37</v>
      </c>
      <c r="F387" s="156">
        <v>5</v>
      </c>
    </row>
    <row r="388" spans="1:6" customFormat="1" ht="12.75">
      <c r="A388" s="25">
        <v>2169</v>
      </c>
      <c r="B388" s="25">
        <v>5169</v>
      </c>
      <c r="C388" s="25">
        <v>400</v>
      </c>
      <c r="D388" s="94"/>
      <c r="E388" s="21" t="s">
        <v>199</v>
      </c>
      <c r="F388" s="156">
        <v>50</v>
      </c>
    </row>
    <row r="389" spans="1:6" customFormat="1" ht="12.75">
      <c r="A389" s="84"/>
      <c r="B389" s="84"/>
      <c r="C389" s="84"/>
      <c r="D389" s="84"/>
      <c r="E389" s="113" t="s">
        <v>317</v>
      </c>
      <c r="F389" s="156">
        <f>SUM(F387:F388)</f>
        <v>55</v>
      </c>
    </row>
    <row r="390" spans="1:6" customFormat="1" ht="12.75">
      <c r="A390" s="84"/>
      <c r="B390" s="84"/>
      <c r="C390" s="84"/>
      <c r="D390" s="84"/>
      <c r="E390" s="14"/>
      <c r="F390" s="167"/>
    </row>
    <row r="391" spans="1:6" customFormat="1" ht="12.75">
      <c r="A391" s="84"/>
      <c r="B391" s="84"/>
      <c r="C391" s="84"/>
      <c r="D391" s="84"/>
      <c r="E391" s="14"/>
      <c r="F391" s="167"/>
    </row>
    <row r="392" spans="1:6" customFormat="1" ht="12.75">
      <c r="A392" s="89"/>
      <c r="B392" s="84"/>
      <c r="C392" s="84"/>
      <c r="D392" s="84"/>
      <c r="E392" s="114" t="s">
        <v>318</v>
      </c>
      <c r="F392" s="167"/>
    </row>
    <row r="393" spans="1:6" customFormat="1" ht="12.75">
      <c r="A393" s="25">
        <v>2221</v>
      </c>
      <c r="B393" s="25">
        <v>5193</v>
      </c>
      <c r="C393" s="25">
        <v>1000</v>
      </c>
      <c r="D393" s="25"/>
      <c r="E393" s="21" t="s">
        <v>412</v>
      </c>
      <c r="F393" s="156">
        <v>1400</v>
      </c>
    </row>
    <row r="394" spans="1:6" customFormat="1" ht="12.75">
      <c r="A394" s="25">
        <v>2223</v>
      </c>
      <c r="B394" s="25">
        <v>5139</v>
      </c>
      <c r="C394" s="25">
        <v>1000</v>
      </c>
      <c r="D394" s="25"/>
      <c r="E394" s="21" t="s">
        <v>207</v>
      </c>
      <c r="F394" s="156">
        <v>15</v>
      </c>
    </row>
    <row r="395" spans="1:6" customFormat="1" ht="12.75">
      <c r="A395" s="25">
        <v>2223</v>
      </c>
      <c r="B395" s="25">
        <v>5169</v>
      </c>
      <c r="C395" s="25">
        <v>1000</v>
      </c>
      <c r="D395" s="25"/>
      <c r="E395" s="21" t="s">
        <v>39</v>
      </c>
      <c r="F395" s="156">
        <v>30</v>
      </c>
    </row>
    <row r="396" spans="1:6" customFormat="1" ht="12.75">
      <c r="A396" s="25">
        <v>2229</v>
      </c>
      <c r="B396" s="25">
        <v>5139</v>
      </c>
      <c r="C396" s="25">
        <v>1000</v>
      </c>
      <c r="D396" s="25"/>
      <c r="E396" s="21" t="s">
        <v>38</v>
      </c>
      <c r="F396" s="156">
        <v>5</v>
      </c>
    </row>
    <row r="397" spans="1:6" customFormat="1" ht="12.75">
      <c r="A397" s="25">
        <v>2229</v>
      </c>
      <c r="B397" s="25">
        <v>5166</v>
      </c>
      <c r="C397" s="25">
        <v>1000</v>
      </c>
      <c r="D397" s="25"/>
      <c r="E397" s="21" t="s">
        <v>65</v>
      </c>
      <c r="F397" s="156">
        <v>20</v>
      </c>
    </row>
    <row r="398" spans="1:6" customFormat="1" ht="12.75">
      <c r="A398" s="25">
        <v>2229</v>
      </c>
      <c r="B398" s="25">
        <v>5169</v>
      </c>
      <c r="C398" s="25">
        <v>1000</v>
      </c>
      <c r="D398" s="25"/>
      <c r="E398" s="21" t="s">
        <v>420</v>
      </c>
      <c r="F398" s="156">
        <v>100</v>
      </c>
    </row>
    <row r="399" spans="1:6" customFormat="1" ht="12.75">
      <c r="A399" s="25">
        <v>2229</v>
      </c>
      <c r="B399" s="25">
        <v>5169</v>
      </c>
      <c r="C399" s="25">
        <v>1000</v>
      </c>
      <c r="D399" s="94"/>
      <c r="E399" s="21" t="s">
        <v>115</v>
      </c>
      <c r="F399" s="156">
        <v>5</v>
      </c>
    </row>
    <row r="400" spans="1:6" customFormat="1" ht="12.75">
      <c r="A400" s="84"/>
      <c r="B400" s="84"/>
      <c r="C400" s="84"/>
      <c r="D400" s="84"/>
      <c r="E400" s="113" t="s">
        <v>319</v>
      </c>
      <c r="F400" s="160">
        <f t="shared" ref="F400" si="1">SUM(F393:F399)</f>
        <v>1575</v>
      </c>
    </row>
    <row r="401" spans="1:6" s="26" customFormat="1" ht="12" customHeight="1">
      <c r="A401" s="84"/>
      <c r="B401" s="84"/>
      <c r="C401" s="84"/>
      <c r="D401" s="84"/>
      <c r="E401" s="14"/>
      <c r="F401" s="167"/>
    </row>
    <row r="402" spans="1:6" s="26" customFormat="1" ht="12" customHeight="1">
      <c r="A402" s="84"/>
      <c r="B402" s="84"/>
      <c r="C402" s="84"/>
      <c r="D402" s="84"/>
      <c r="E402" s="14"/>
      <c r="F402" s="167"/>
    </row>
    <row r="403" spans="1:6" s="26" customFormat="1" ht="12" customHeight="1">
      <c r="A403" s="89"/>
      <c r="B403" s="84"/>
      <c r="C403" s="84"/>
      <c r="D403" s="84"/>
      <c r="E403" s="114" t="s">
        <v>421</v>
      </c>
      <c r="F403" s="167"/>
    </row>
    <row r="404" spans="1:6" s="26" customFormat="1" ht="12" customHeight="1">
      <c r="A404" s="25">
        <v>3399</v>
      </c>
      <c r="B404" s="25">
        <v>5194</v>
      </c>
      <c r="C404" s="25">
        <v>506</v>
      </c>
      <c r="D404" s="25"/>
      <c r="E404" s="20" t="s">
        <v>105</v>
      </c>
      <c r="F404" s="175">
        <v>90</v>
      </c>
    </row>
    <row r="405" spans="1:6" s="26" customFormat="1" ht="12" customHeight="1">
      <c r="A405" s="25">
        <v>3429</v>
      </c>
      <c r="B405" s="25">
        <v>5229</v>
      </c>
      <c r="C405" s="25">
        <v>500</v>
      </c>
      <c r="D405" s="25"/>
      <c r="E405" s="13" t="s">
        <v>438</v>
      </c>
      <c r="F405" s="18">
        <v>100</v>
      </c>
    </row>
    <row r="406" spans="1:6" s="26" customFormat="1" ht="12" customHeight="1">
      <c r="A406" s="25">
        <v>3599</v>
      </c>
      <c r="B406" s="25">
        <v>5229</v>
      </c>
      <c r="C406" s="25">
        <v>500</v>
      </c>
      <c r="D406" s="25"/>
      <c r="E406" s="13" t="s">
        <v>439</v>
      </c>
      <c r="F406" s="18">
        <v>150</v>
      </c>
    </row>
    <row r="407" spans="1:6" s="26" customFormat="1" ht="12" customHeight="1">
      <c r="A407" s="25">
        <v>4319</v>
      </c>
      <c r="B407" s="25">
        <v>5169</v>
      </c>
      <c r="C407" s="25">
        <v>500</v>
      </c>
      <c r="D407" s="25"/>
      <c r="E407" s="13" t="s">
        <v>441</v>
      </c>
      <c r="F407" s="18">
        <v>20</v>
      </c>
    </row>
    <row r="408" spans="1:6" s="26" customFormat="1" ht="12" customHeight="1">
      <c r="A408" s="25">
        <v>4329</v>
      </c>
      <c r="B408" s="25">
        <v>5133</v>
      </c>
      <c r="C408" s="25">
        <v>512</v>
      </c>
      <c r="D408" s="25"/>
      <c r="E408" s="13" t="s">
        <v>269</v>
      </c>
      <c r="F408" s="18">
        <v>2</v>
      </c>
    </row>
    <row r="409" spans="1:6" s="26" customFormat="1" ht="12" customHeight="1">
      <c r="A409" s="25">
        <v>4329</v>
      </c>
      <c r="B409" s="25">
        <v>5139</v>
      </c>
      <c r="C409" s="25">
        <v>512</v>
      </c>
      <c r="D409" s="25"/>
      <c r="E409" s="13" t="s">
        <v>457</v>
      </c>
      <c r="F409" s="18">
        <v>10</v>
      </c>
    </row>
    <row r="410" spans="1:6" s="26" customFormat="1" ht="12" customHeight="1">
      <c r="A410" s="25">
        <v>4329</v>
      </c>
      <c r="B410" s="25">
        <v>5169</v>
      </c>
      <c r="C410" s="25">
        <v>512</v>
      </c>
      <c r="D410" s="25"/>
      <c r="E410" s="13" t="s">
        <v>541</v>
      </c>
      <c r="F410" s="18">
        <v>60</v>
      </c>
    </row>
    <row r="411" spans="1:6" s="26" customFormat="1" ht="12" customHeight="1">
      <c r="A411" s="25">
        <v>4329</v>
      </c>
      <c r="B411" s="25">
        <v>5194</v>
      </c>
      <c r="C411" s="25">
        <v>500</v>
      </c>
      <c r="D411" s="25"/>
      <c r="E411" s="13" t="s">
        <v>367</v>
      </c>
      <c r="F411" s="18">
        <v>6</v>
      </c>
    </row>
    <row r="412" spans="1:6" s="26" customFormat="1" ht="12" customHeight="1">
      <c r="A412" s="25">
        <v>4357</v>
      </c>
      <c r="B412" s="25">
        <v>5331</v>
      </c>
      <c r="C412" s="25">
        <v>520</v>
      </c>
      <c r="D412" s="25"/>
      <c r="E412" s="13" t="s">
        <v>542</v>
      </c>
      <c r="F412" s="18">
        <v>4817</v>
      </c>
    </row>
    <row r="413" spans="1:6" s="26" customFormat="1" ht="12" customHeight="1">
      <c r="A413" s="25">
        <v>4357</v>
      </c>
      <c r="B413" s="25">
        <v>5492</v>
      </c>
      <c r="C413" s="25">
        <v>500</v>
      </c>
      <c r="D413" s="25"/>
      <c r="E413" s="13" t="s">
        <v>196</v>
      </c>
      <c r="F413" s="18">
        <v>40</v>
      </c>
    </row>
    <row r="414" spans="1:6" s="26" customFormat="1" ht="12" customHeight="1">
      <c r="A414" s="25">
        <v>4359</v>
      </c>
      <c r="B414" s="25">
        <v>5164</v>
      </c>
      <c r="C414" s="25">
        <v>500</v>
      </c>
      <c r="D414" s="25"/>
      <c r="E414" s="13" t="s">
        <v>368</v>
      </c>
      <c r="F414" s="18">
        <v>8</v>
      </c>
    </row>
    <row r="415" spans="1:6" s="26" customFormat="1" ht="12" customHeight="1">
      <c r="A415" s="25">
        <v>4359</v>
      </c>
      <c r="B415" s="25">
        <v>5175</v>
      </c>
      <c r="C415" s="25">
        <v>500</v>
      </c>
      <c r="D415" s="25"/>
      <c r="E415" s="13" t="s">
        <v>40</v>
      </c>
      <c r="F415" s="18">
        <v>30</v>
      </c>
    </row>
    <row r="416" spans="1:6" s="26" customFormat="1" ht="12" customHeight="1">
      <c r="A416" s="25">
        <v>4359</v>
      </c>
      <c r="B416" s="25">
        <v>5229</v>
      </c>
      <c r="C416" s="25">
        <v>500</v>
      </c>
      <c r="D416" s="25"/>
      <c r="E416" s="13" t="s">
        <v>440</v>
      </c>
      <c r="F416" s="186">
        <v>4550</v>
      </c>
    </row>
    <row r="417" spans="1:6" s="26" customFormat="1" ht="12" customHeight="1">
      <c r="A417" s="25">
        <v>4379</v>
      </c>
      <c r="B417" s="25">
        <v>5229</v>
      </c>
      <c r="C417" s="25">
        <v>500</v>
      </c>
      <c r="D417" s="25"/>
      <c r="E417" s="13" t="s">
        <v>512</v>
      </c>
      <c r="F417" s="18">
        <v>750</v>
      </c>
    </row>
    <row r="418" spans="1:6" s="26" customFormat="1" ht="12" customHeight="1">
      <c r="A418" s="25">
        <v>4399</v>
      </c>
      <c r="B418" s="25">
        <v>5169</v>
      </c>
      <c r="C418" s="25">
        <v>505</v>
      </c>
      <c r="D418" s="25"/>
      <c r="E418" s="13" t="s">
        <v>197</v>
      </c>
      <c r="F418" s="18">
        <v>2</v>
      </c>
    </row>
    <row r="419" spans="1:6" s="26" customFormat="1" ht="12" customHeight="1">
      <c r="A419" s="25">
        <v>6402</v>
      </c>
      <c r="B419" s="25">
        <v>5364</v>
      </c>
      <c r="C419" s="25"/>
      <c r="D419" s="25"/>
      <c r="E419" s="13" t="s">
        <v>483</v>
      </c>
      <c r="F419" s="18">
        <v>1000</v>
      </c>
    </row>
    <row r="420" spans="1:6" s="26" customFormat="1" ht="12" customHeight="1">
      <c r="A420" s="84"/>
      <c r="B420" s="84"/>
      <c r="C420" s="84"/>
      <c r="D420" s="84"/>
      <c r="E420" s="115" t="s">
        <v>422</v>
      </c>
      <c r="F420" s="158">
        <f>SUM(F404:F419)</f>
        <v>11635</v>
      </c>
    </row>
    <row r="421" spans="1:6" s="26" customFormat="1" ht="12" customHeight="1">
      <c r="A421" s="84"/>
      <c r="B421" s="84"/>
      <c r="C421" s="84"/>
      <c r="D421" s="84"/>
      <c r="E421" s="14"/>
      <c r="F421" s="167"/>
    </row>
    <row r="422" spans="1:6" s="26" customFormat="1" ht="12" customHeight="1">
      <c r="A422" s="84"/>
      <c r="B422" s="84"/>
      <c r="C422" s="84"/>
      <c r="D422" s="84"/>
      <c r="E422" s="14"/>
      <c r="F422" s="167"/>
    </row>
    <row r="423" spans="1:6" ht="12" customHeight="1">
      <c r="A423" s="89"/>
      <c r="E423" s="122" t="s">
        <v>320</v>
      </c>
      <c r="F423" s="177"/>
    </row>
    <row r="424" spans="1:6" ht="12" customHeight="1">
      <c r="A424" s="87"/>
      <c r="B424" s="87"/>
      <c r="C424" s="87"/>
      <c r="D424" s="87"/>
      <c r="E424" s="112" t="s">
        <v>321</v>
      </c>
      <c r="F424" s="173"/>
    </row>
    <row r="425" spans="1:6" ht="12" customHeight="1">
      <c r="A425" s="25">
        <v>3733</v>
      </c>
      <c r="B425" s="25">
        <v>5166</v>
      </c>
      <c r="C425" s="25">
        <v>110</v>
      </c>
      <c r="D425" s="25"/>
      <c r="E425" s="21" t="s">
        <v>78</v>
      </c>
      <c r="F425" s="156">
        <v>20</v>
      </c>
    </row>
    <row r="426" spans="1:6" ht="12" customHeight="1">
      <c r="A426" s="25">
        <v>3739</v>
      </c>
      <c r="B426" s="25">
        <v>5166</v>
      </c>
      <c r="C426" s="25">
        <v>110</v>
      </c>
      <c r="D426" s="25"/>
      <c r="E426" s="21" t="s">
        <v>176</v>
      </c>
      <c r="F426" s="156">
        <v>30</v>
      </c>
    </row>
    <row r="427" spans="1:6" ht="12" customHeight="1">
      <c r="A427" s="25">
        <v>3739</v>
      </c>
      <c r="B427" s="25">
        <v>5169</v>
      </c>
      <c r="C427" s="25">
        <v>110</v>
      </c>
      <c r="D427" s="25"/>
      <c r="E427" s="21" t="s">
        <v>77</v>
      </c>
      <c r="F427" s="156">
        <v>50</v>
      </c>
    </row>
    <row r="428" spans="1:6" ht="12" customHeight="1">
      <c r="E428" s="113" t="s">
        <v>322</v>
      </c>
      <c r="F428" s="160">
        <f t="shared" ref="F428" si="2">SUM(F425:F427)</f>
        <v>100</v>
      </c>
    </row>
    <row r="429" spans="1:6" ht="12" customHeight="1">
      <c r="E429" s="14"/>
    </row>
    <row r="430" spans="1:6" ht="12" customHeight="1">
      <c r="E430" s="16" t="s">
        <v>323</v>
      </c>
      <c r="F430" s="174"/>
    </row>
    <row r="431" spans="1:6" ht="12" customHeight="1">
      <c r="A431" s="25">
        <v>3742</v>
      </c>
      <c r="B431" s="25">
        <v>5166</v>
      </c>
      <c r="C431" s="25">
        <v>120</v>
      </c>
      <c r="D431" s="25"/>
      <c r="E431" s="21" t="s">
        <v>176</v>
      </c>
      <c r="F431" s="156">
        <v>20</v>
      </c>
    </row>
    <row r="432" spans="1:6" ht="12" customHeight="1">
      <c r="A432" s="25">
        <v>3742</v>
      </c>
      <c r="B432" s="25">
        <v>5169</v>
      </c>
      <c r="C432" s="25">
        <v>120</v>
      </c>
      <c r="D432" s="25"/>
      <c r="E432" s="21" t="s">
        <v>79</v>
      </c>
      <c r="F432" s="156">
        <v>20</v>
      </c>
    </row>
    <row r="433" spans="1:6" ht="12" customHeight="1">
      <c r="A433" s="25">
        <v>3749</v>
      </c>
      <c r="B433" s="25">
        <v>5222</v>
      </c>
      <c r="C433" s="25">
        <v>120</v>
      </c>
      <c r="D433" s="25"/>
      <c r="E433" s="21" t="s">
        <v>185</v>
      </c>
      <c r="F433" s="156">
        <v>15</v>
      </c>
    </row>
    <row r="434" spans="1:6" ht="12" customHeight="1">
      <c r="E434" s="113" t="s">
        <v>324</v>
      </c>
      <c r="F434" s="160">
        <f t="shared" ref="F434" si="3">SUM(F431:F433)</f>
        <v>55</v>
      </c>
    </row>
    <row r="435" spans="1:6" ht="12" customHeight="1">
      <c r="E435" s="14"/>
    </row>
    <row r="436" spans="1:6" ht="12" customHeight="1">
      <c r="E436" s="16" t="s">
        <v>325</v>
      </c>
      <c r="F436" s="174"/>
    </row>
    <row r="437" spans="1:6" ht="12" customHeight="1">
      <c r="A437" s="25">
        <v>3726</v>
      </c>
      <c r="B437" s="25">
        <v>5169</v>
      </c>
      <c r="C437" s="25">
        <v>130</v>
      </c>
      <c r="D437" s="25"/>
      <c r="E437" s="21" t="s">
        <v>80</v>
      </c>
      <c r="F437" s="156">
        <v>30</v>
      </c>
    </row>
    <row r="438" spans="1:6" ht="12" customHeight="1">
      <c r="A438" s="25">
        <v>3728</v>
      </c>
      <c r="B438" s="25">
        <v>5166</v>
      </c>
      <c r="C438" s="25">
        <v>130</v>
      </c>
      <c r="D438" s="25"/>
      <c r="E438" s="21" t="s">
        <v>78</v>
      </c>
      <c r="F438" s="156">
        <v>20</v>
      </c>
    </row>
    <row r="439" spans="1:6" ht="12" customHeight="1">
      <c r="E439" s="110" t="s">
        <v>326</v>
      </c>
      <c r="F439" s="158">
        <f>SUM(F437:F438)</f>
        <v>50</v>
      </c>
    </row>
    <row r="440" spans="1:6" ht="12" customHeight="1">
      <c r="E440" s="14"/>
    </row>
    <row r="441" spans="1:6" ht="12" customHeight="1">
      <c r="E441" s="16" t="s">
        <v>328</v>
      </c>
      <c r="F441" s="174"/>
    </row>
    <row r="442" spans="1:6" ht="12" customHeight="1">
      <c r="A442" s="25">
        <v>1039</v>
      </c>
      <c r="B442" s="25">
        <v>5166</v>
      </c>
      <c r="C442" s="25">
        <v>160</v>
      </c>
      <c r="D442" s="25"/>
      <c r="E442" s="21" t="s">
        <v>177</v>
      </c>
      <c r="F442" s="156">
        <v>10</v>
      </c>
    </row>
    <row r="443" spans="1:6" ht="12" customHeight="1">
      <c r="A443" s="25">
        <v>3739</v>
      </c>
      <c r="B443" s="25">
        <v>5166</v>
      </c>
      <c r="C443" s="25">
        <v>170</v>
      </c>
      <c r="D443" s="25"/>
      <c r="E443" s="21" t="s">
        <v>114</v>
      </c>
      <c r="F443" s="156">
        <v>10</v>
      </c>
    </row>
    <row r="444" spans="1:6" ht="12" customHeight="1">
      <c r="A444" s="25">
        <v>6219</v>
      </c>
      <c r="B444" s="25">
        <v>6122</v>
      </c>
      <c r="C444" s="25">
        <v>140</v>
      </c>
      <c r="D444" s="25"/>
      <c r="E444" s="21" t="s">
        <v>514</v>
      </c>
      <c r="F444" s="156">
        <v>500</v>
      </c>
    </row>
    <row r="445" spans="1:6" ht="12" customHeight="1">
      <c r="E445" s="110" t="s">
        <v>327</v>
      </c>
      <c r="F445" s="158">
        <f>SUM(F442:F444)</f>
        <v>520</v>
      </c>
    </row>
    <row r="446" spans="1:6" ht="12" customHeight="1">
      <c r="E446" s="14"/>
    </row>
    <row r="447" spans="1:6" ht="12" customHeight="1">
      <c r="E447" s="16" t="s">
        <v>329</v>
      </c>
      <c r="F447" s="174"/>
    </row>
    <row r="448" spans="1:6" ht="12" customHeight="1">
      <c r="A448" s="25">
        <v>1039</v>
      </c>
      <c r="B448" s="25">
        <v>5139</v>
      </c>
      <c r="C448" s="25">
        <v>150</v>
      </c>
      <c r="D448" s="25"/>
      <c r="E448" s="21" t="s">
        <v>90</v>
      </c>
      <c r="F448" s="156">
        <v>80</v>
      </c>
    </row>
    <row r="449" spans="1:6" ht="12" customHeight="1">
      <c r="A449" s="25">
        <v>1039</v>
      </c>
      <c r="B449" s="25">
        <v>5166</v>
      </c>
      <c r="C449" s="25">
        <v>150</v>
      </c>
      <c r="D449" s="25"/>
      <c r="E449" s="21" t="s">
        <v>176</v>
      </c>
      <c r="F449" s="156">
        <v>30</v>
      </c>
    </row>
    <row r="450" spans="1:6" ht="12" customHeight="1">
      <c r="A450" s="25">
        <v>1039</v>
      </c>
      <c r="B450" s="25">
        <v>5169</v>
      </c>
      <c r="C450" s="25">
        <v>150</v>
      </c>
      <c r="D450" s="25"/>
      <c r="E450" s="21" t="s">
        <v>75</v>
      </c>
      <c r="F450" s="156">
        <v>20</v>
      </c>
    </row>
    <row r="451" spans="1:6" ht="12" customHeight="1">
      <c r="E451" s="110" t="s">
        <v>330</v>
      </c>
      <c r="F451" s="158">
        <f>SUM(F448:F450)</f>
        <v>130</v>
      </c>
    </row>
    <row r="452" spans="1:6" ht="12" customHeight="1">
      <c r="E452" s="14"/>
    </row>
    <row r="453" spans="1:6" ht="12" customHeight="1">
      <c r="E453" s="120" t="s">
        <v>331</v>
      </c>
      <c r="F453" s="174"/>
    </row>
    <row r="454" spans="1:6" ht="12" customHeight="1">
      <c r="A454" s="25">
        <v>3745</v>
      </c>
      <c r="B454" s="25">
        <v>5169</v>
      </c>
      <c r="C454" s="25">
        <v>350</v>
      </c>
      <c r="D454" s="25"/>
      <c r="E454" s="21" t="s">
        <v>437</v>
      </c>
      <c r="F454" s="156">
        <v>3600</v>
      </c>
    </row>
    <row r="455" spans="1:6" ht="12" customHeight="1">
      <c r="E455" s="110" t="s">
        <v>332</v>
      </c>
      <c r="F455" s="158">
        <f>SUM(F454:F454)</f>
        <v>3600</v>
      </c>
    </row>
    <row r="456" spans="1:6" ht="12" customHeight="1">
      <c r="E456" s="14"/>
    </row>
    <row r="457" spans="1:6" ht="12" customHeight="1">
      <c r="E457" s="120" t="s">
        <v>497</v>
      </c>
      <c r="F457" s="174"/>
    </row>
    <row r="458" spans="1:6" ht="12" customHeight="1">
      <c r="A458" s="25">
        <v>3721</v>
      </c>
      <c r="B458" s="25">
        <v>5164</v>
      </c>
      <c r="C458" s="25">
        <v>390</v>
      </c>
      <c r="D458" s="25"/>
      <c r="E458" s="21" t="s">
        <v>134</v>
      </c>
      <c r="F458" s="156">
        <v>2</v>
      </c>
    </row>
    <row r="459" spans="1:6" ht="12" customHeight="1">
      <c r="A459" s="25">
        <v>3721</v>
      </c>
      <c r="B459" s="25">
        <v>5169</v>
      </c>
      <c r="C459" s="25">
        <v>365</v>
      </c>
      <c r="D459" s="25"/>
      <c r="E459" s="21" t="s">
        <v>546</v>
      </c>
      <c r="F459" s="156">
        <v>80</v>
      </c>
    </row>
    <row r="460" spans="1:6" ht="12" customHeight="1">
      <c r="A460" s="25">
        <v>3722</v>
      </c>
      <c r="B460" s="25">
        <v>5166</v>
      </c>
      <c r="C460" s="25">
        <v>360</v>
      </c>
      <c r="D460" s="25"/>
      <c r="E460" s="21" t="s">
        <v>93</v>
      </c>
      <c r="F460" s="156">
        <v>50</v>
      </c>
    </row>
    <row r="461" spans="1:6" ht="12" customHeight="1">
      <c r="A461" s="25">
        <v>3722</v>
      </c>
      <c r="B461" s="25">
        <v>5169</v>
      </c>
      <c r="C461" s="25">
        <v>363</v>
      </c>
      <c r="D461" s="25"/>
      <c r="E461" s="21" t="s">
        <v>212</v>
      </c>
      <c r="F461" s="156">
        <v>1800</v>
      </c>
    </row>
    <row r="462" spans="1:6" ht="12" customHeight="1">
      <c r="A462" s="25">
        <v>3722</v>
      </c>
      <c r="B462" s="25">
        <v>5169</v>
      </c>
      <c r="C462" s="25">
        <v>364</v>
      </c>
      <c r="D462" s="25"/>
      <c r="E462" s="21" t="s">
        <v>204</v>
      </c>
      <c r="F462" s="156">
        <v>3550</v>
      </c>
    </row>
    <row r="463" spans="1:6" ht="12" customHeight="1">
      <c r="A463" s="25">
        <v>3722</v>
      </c>
      <c r="B463" s="25">
        <v>5169</v>
      </c>
      <c r="C463" s="25">
        <v>365</v>
      </c>
      <c r="D463" s="25"/>
      <c r="E463" s="21" t="s">
        <v>194</v>
      </c>
      <c r="F463" s="156">
        <v>8700</v>
      </c>
    </row>
    <row r="464" spans="1:6" ht="12" customHeight="1">
      <c r="A464" s="25">
        <v>3722</v>
      </c>
      <c r="B464" s="25">
        <v>5169</v>
      </c>
      <c r="C464" s="25">
        <v>380</v>
      </c>
      <c r="D464" s="25"/>
      <c r="E464" s="21" t="s">
        <v>219</v>
      </c>
      <c r="F464" s="156">
        <v>90</v>
      </c>
    </row>
    <row r="465" spans="1:6" ht="12" customHeight="1">
      <c r="A465" s="25">
        <v>3722</v>
      </c>
      <c r="B465" s="25">
        <v>5171</v>
      </c>
      <c r="C465" s="25">
        <v>360</v>
      </c>
      <c r="D465" s="25"/>
      <c r="E465" s="21" t="s">
        <v>229</v>
      </c>
      <c r="F465" s="156">
        <v>40</v>
      </c>
    </row>
    <row r="466" spans="1:6" ht="12" customHeight="1">
      <c r="E466" s="110" t="s">
        <v>333</v>
      </c>
      <c r="F466" s="158">
        <f>SUM(F458:F465)</f>
        <v>14312</v>
      </c>
    </row>
    <row r="467" spans="1:6" ht="12" customHeight="1">
      <c r="E467" s="14"/>
    </row>
    <row r="468" spans="1:6" ht="12" customHeight="1">
      <c r="E468" s="120" t="s">
        <v>334</v>
      </c>
      <c r="F468" s="174"/>
    </row>
    <row r="469" spans="1:6" ht="12" customHeight="1">
      <c r="A469" s="85">
        <v>3741</v>
      </c>
      <c r="B469" s="85">
        <v>5139</v>
      </c>
      <c r="C469" s="85">
        <v>372</v>
      </c>
      <c r="D469" s="85"/>
      <c r="E469" s="23" t="s">
        <v>515</v>
      </c>
      <c r="F469" s="178">
        <v>15</v>
      </c>
    </row>
    <row r="470" spans="1:6" ht="12" customHeight="1">
      <c r="A470" s="25">
        <v>3741</v>
      </c>
      <c r="B470" s="25">
        <v>5169</v>
      </c>
      <c r="C470" s="25">
        <v>371</v>
      </c>
      <c r="D470" s="25"/>
      <c r="E470" s="21" t="s">
        <v>436</v>
      </c>
      <c r="F470" s="156">
        <v>130</v>
      </c>
    </row>
    <row r="471" spans="1:6" ht="12" customHeight="1">
      <c r="A471" s="25">
        <v>3741</v>
      </c>
      <c r="B471" s="25">
        <v>5169</v>
      </c>
      <c r="C471" s="25">
        <v>372</v>
      </c>
      <c r="D471" s="25"/>
      <c r="E471" s="21" t="s">
        <v>103</v>
      </c>
      <c r="F471" s="156">
        <v>160</v>
      </c>
    </row>
    <row r="472" spans="1:6" ht="12" customHeight="1">
      <c r="A472" s="25">
        <v>3741</v>
      </c>
      <c r="B472" s="25">
        <v>5222</v>
      </c>
      <c r="C472" s="25">
        <v>376</v>
      </c>
      <c r="D472" s="25"/>
      <c r="E472" s="23" t="s">
        <v>104</v>
      </c>
      <c r="F472" s="178">
        <v>20</v>
      </c>
    </row>
    <row r="473" spans="1:6" ht="12" customHeight="1">
      <c r="E473" s="110" t="s">
        <v>335</v>
      </c>
      <c r="F473" s="158">
        <f>SUM(F469:F472)</f>
        <v>325</v>
      </c>
    </row>
    <row r="474" spans="1:6" ht="12" customHeight="1">
      <c r="E474" s="17"/>
      <c r="F474" s="163"/>
    </row>
    <row r="475" spans="1:6" ht="12" customHeight="1">
      <c r="E475" s="111" t="s">
        <v>336</v>
      </c>
      <c r="F475" s="158">
        <f>+F473+F466+F455+F451+F445+F439+F434+F428</f>
        <v>19092</v>
      </c>
    </row>
    <row r="476" spans="1:6" ht="12" customHeight="1">
      <c r="E476" s="17"/>
      <c r="F476" s="163"/>
    </row>
    <row r="477" spans="1:6" ht="12" customHeight="1">
      <c r="E477" s="17"/>
      <c r="F477" s="163"/>
    </row>
    <row r="478" spans="1:6" s="26" customFormat="1" ht="12" customHeight="1">
      <c r="A478" s="89"/>
      <c r="B478" s="84"/>
      <c r="C478" s="84"/>
      <c r="D478" s="84"/>
      <c r="E478" s="123" t="s">
        <v>100</v>
      </c>
      <c r="F478" s="179"/>
    </row>
    <row r="479" spans="1:6" s="26" customFormat="1" ht="12" customHeight="1">
      <c r="A479" s="25">
        <v>5311</v>
      </c>
      <c r="B479" s="25">
        <v>5131</v>
      </c>
      <c r="C479" s="25">
        <v>1100</v>
      </c>
      <c r="D479" s="25"/>
      <c r="E479" s="13" t="s">
        <v>508</v>
      </c>
      <c r="F479" s="18">
        <v>1</v>
      </c>
    </row>
    <row r="480" spans="1:6" s="26" customFormat="1" ht="12" customHeight="1">
      <c r="A480" s="25">
        <v>5311</v>
      </c>
      <c r="B480" s="25">
        <v>5134</v>
      </c>
      <c r="C480" s="25">
        <v>1100</v>
      </c>
      <c r="D480" s="25"/>
      <c r="E480" s="21" t="s">
        <v>41</v>
      </c>
      <c r="F480" s="156">
        <v>120</v>
      </c>
    </row>
    <row r="481" spans="1:6" s="26" customFormat="1" ht="12" customHeight="1">
      <c r="A481" s="25">
        <v>5311</v>
      </c>
      <c r="B481" s="25">
        <v>5136</v>
      </c>
      <c r="C481" s="25">
        <v>1100</v>
      </c>
      <c r="D481" s="25"/>
      <c r="E481" s="21" t="s">
        <v>42</v>
      </c>
      <c r="F481" s="156">
        <v>2</v>
      </c>
    </row>
    <row r="482" spans="1:6" s="26" customFormat="1" ht="12" customHeight="1">
      <c r="A482" s="25">
        <v>5311</v>
      </c>
      <c r="B482" s="25">
        <v>5137</v>
      </c>
      <c r="C482" s="25">
        <v>1100</v>
      </c>
      <c r="D482" s="25"/>
      <c r="E482" s="21" t="s">
        <v>544</v>
      </c>
      <c r="F482" s="156">
        <v>40</v>
      </c>
    </row>
    <row r="483" spans="1:6" s="26" customFormat="1" ht="12" customHeight="1">
      <c r="A483" s="25">
        <v>5311</v>
      </c>
      <c r="B483" s="25">
        <v>5139</v>
      </c>
      <c r="C483" s="25">
        <v>1100</v>
      </c>
      <c r="D483" s="25"/>
      <c r="E483" s="21" t="s">
        <v>435</v>
      </c>
      <c r="F483" s="156">
        <v>40</v>
      </c>
    </row>
    <row r="484" spans="1:6" s="26" customFormat="1" ht="12" customHeight="1">
      <c r="A484" s="25">
        <v>5311</v>
      </c>
      <c r="B484" s="25">
        <v>5156</v>
      </c>
      <c r="C484" s="25">
        <v>1100</v>
      </c>
      <c r="D484" s="25"/>
      <c r="E484" s="21" t="s">
        <v>26</v>
      </c>
      <c r="F484" s="156">
        <v>182</v>
      </c>
    </row>
    <row r="485" spans="1:6" s="26" customFormat="1" ht="12" customHeight="1">
      <c r="A485" s="25">
        <v>5311</v>
      </c>
      <c r="B485" s="25">
        <v>5162</v>
      </c>
      <c r="C485" s="25">
        <v>1100</v>
      </c>
      <c r="D485" s="25"/>
      <c r="E485" s="21" t="s">
        <v>61</v>
      </c>
      <c r="F485" s="156">
        <v>65</v>
      </c>
    </row>
    <row r="486" spans="1:6" s="26" customFormat="1" ht="12" customHeight="1">
      <c r="A486" s="25">
        <v>5311</v>
      </c>
      <c r="B486" s="25">
        <v>5164</v>
      </c>
      <c r="C486" s="25">
        <v>1100</v>
      </c>
      <c r="D486" s="25"/>
      <c r="E486" s="21" t="s">
        <v>151</v>
      </c>
      <c r="F486" s="156">
        <v>212</v>
      </c>
    </row>
    <row r="487" spans="1:6" s="26" customFormat="1" ht="12" customHeight="1">
      <c r="A487" s="25">
        <v>5311</v>
      </c>
      <c r="B487" s="25">
        <v>5167</v>
      </c>
      <c r="C487" s="25">
        <v>1100</v>
      </c>
      <c r="D487" s="25"/>
      <c r="E487" s="21" t="s">
        <v>390</v>
      </c>
      <c r="F487" s="156">
        <v>52</v>
      </c>
    </row>
    <row r="488" spans="1:6" s="26" customFormat="1" ht="12" customHeight="1">
      <c r="A488" s="25">
        <v>5311</v>
      </c>
      <c r="B488" s="25">
        <v>5169</v>
      </c>
      <c r="C488" s="25">
        <v>1100</v>
      </c>
      <c r="D488" s="25"/>
      <c r="E488" s="21" t="s">
        <v>370</v>
      </c>
      <c r="F488" s="156">
        <v>198</v>
      </c>
    </row>
    <row r="489" spans="1:6" s="26" customFormat="1" ht="12" customHeight="1">
      <c r="A489" s="25">
        <v>5311</v>
      </c>
      <c r="B489" s="25">
        <v>5169</v>
      </c>
      <c r="C489" s="25">
        <v>1100</v>
      </c>
      <c r="D489" s="25"/>
      <c r="E489" s="21" t="s">
        <v>499</v>
      </c>
      <c r="F489" s="156">
        <v>159</v>
      </c>
    </row>
    <row r="490" spans="1:6" s="26" customFormat="1" ht="12" customHeight="1">
      <c r="A490" s="25">
        <v>5311</v>
      </c>
      <c r="B490" s="25">
        <v>5171</v>
      </c>
      <c r="C490" s="25">
        <v>1100</v>
      </c>
      <c r="D490" s="25"/>
      <c r="E490" s="21" t="s">
        <v>466</v>
      </c>
      <c r="F490" s="156">
        <v>50</v>
      </c>
    </row>
    <row r="491" spans="1:6" s="26" customFormat="1" ht="12" customHeight="1">
      <c r="A491" s="25">
        <v>5311</v>
      </c>
      <c r="B491" s="25">
        <v>5361</v>
      </c>
      <c r="C491" s="25">
        <v>1100</v>
      </c>
      <c r="D491" s="25"/>
      <c r="E491" s="21" t="s">
        <v>434</v>
      </c>
      <c r="F491" s="156">
        <v>6</v>
      </c>
    </row>
    <row r="492" spans="1:6" s="26" customFormat="1" ht="12" customHeight="1">
      <c r="A492" s="25">
        <v>5311</v>
      </c>
      <c r="B492" s="25">
        <v>6121</v>
      </c>
      <c r="C492" s="25">
        <v>1100</v>
      </c>
      <c r="D492" s="25"/>
      <c r="E492" s="21" t="s">
        <v>509</v>
      </c>
      <c r="F492" s="156">
        <v>200</v>
      </c>
    </row>
    <row r="493" spans="1:6" s="26" customFormat="1" ht="12" customHeight="1">
      <c r="A493" s="25">
        <v>5311</v>
      </c>
      <c r="B493" s="25">
        <v>6122</v>
      </c>
      <c r="C493" s="25">
        <v>1100</v>
      </c>
      <c r="D493" s="25"/>
      <c r="E493" s="21" t="s">
        <v>543</v>
      </c>
      <c r="F493" s="156">
        <v>250</v>
      </c>
    </row>
    <row r="494" spans="1:6" s="26" customFormat="1" ht="12" customHeight="1">
      <c r="A494" s="84"/>
      <c r="B494" s="84"/>
      <c r="C494" s="84"/>
      <c r="D494" s="84"/>
      <c r="E494" s="110" t="s">
        <v>278</v>
      </c>
      <c r="F494" s="153">
        <f>SUM(F479:F493)</f>
        <v>1577</v>
      </c>
    </row>
    <row r="495" spans="1:6" ht="12" customHeight="1">
      <c r="E495" s="17"/>
      <c r="F495" s="163"/>
    </row>
    <row r="496" spans="1:6" ht="12" customHeight="1">
      <c r="A496" s="88"/>
      <c r="E496" s="114" t="s">
        <v>338</v>
      </c>
      <c r="F496" s="161">
        <f>+F494+F475+F420+F400+F389+F383+F336+F302+F193+F117</f>
        <v>183569</v>
      </c>
    </row>
    <row r="497" spans="1:6" ht="12" customHeight="1"/>
    <row r="498" spans="1:6" s="28" customFormat="1" ht="12" customHeight="1">
      <c r="A498" s="84"/>
      <c r="B498" s="84"/>
      <c r="C498" s="84"/>
      <c r="D498" s="84"/>
      <c r="E498" s="14"/>
      <c r="F498" s="167"/>
    </row>
    <row r="499" spans="1:6" s="28" customFormat="1" ht="12" customHeight="1">
      <c r="A499" s="84"/>
      <c r="B499" s="84"/>
      <c r="C499" s="84"/>
      <c r="D499" s="84"/>
      <c r="E499" s="15" t="s">
        <v>43</v>
      </c>
      <c r="F499" s="174"/>
    </row>
    <row r="500" spans="1:6" s="12" customFormat="1" ht="12" customHeight="1">
      <c r="A500" s="89"/>
      <c r="B500" s="84"/>
      <c r="C500" s="84"/>
      <c r="D500" s="84"/>
      <c r="E500" s="16" t="s">
        <v>339</v>
      </c>
      <c r="F500" s="174"/>
    </row>
    <row r="501" spans="1:6" s="12" customFormat="1" ht="12" customHeight="1">
      <c r="A501" s="25"/>
      <c r="B501" s="25">
        <v>8115</v>
      </c>
      <c r="C501" s="25"/>
      <c r="D501" s="25"/>
      <c r="E501" s="21" t="s">
        <v>469</v>
      </c>
      <c r="F501" s="156">
        <v>7000</v>
      </c>
    </row>
    <row r="502" spans="1:6" s="12" customFormat="1" ht="12" customHeight="1">
      <c r="A502" s="25"/>
      <c r="B502" s="25">
        <v>8115</v>
      </c>
      <c r="C502" s="25">
        <v>10</v>
      </c>
      <c r="D502" s="25"/>
      <c r="E502" s="21" t="s">
        <v>470</v>
      </c>
      <c r="F502" s="156">
        <v>705</v>
      </c>
    </row>
    <row r="503" spans="1:6" s="12" customFormat="1" ht="12" customHeight="1">
      <c r="A503" s="25"/>
      <c r="B503" s="25">
        <v>8115</v>
      </c>
      <c r="C503" s="25">
        <v>210</v>
      </c>
      <c r="D503" s="94"/>
      <c r="E503" s="21" t="s">
        <v>471</v>
      </c>
      <c r="F503" s="156">
        <v>1383</v>
      </c>
    </row>
    <row r="504" spans="1:6" s="12" customFormat="1" ht="12" customHeight="1">
      <c r="A504" s="84"/>
      <c r="B504" s="84"/>
      <c r="C504" s="84"/>
      <c r="D504" s="84"/>
      <c r="E504" s="113" t="s">
        <v>340</v>
      </c>
      <c r="F504" s="160">
        <f>SUM(F501:F503)</f>
        <v>9088</v>
      </c>
    </row>
    <row r="505" spans="1:6" s="12" customFormat="1" ht="12" customHeight="1">
      <c r="A505" s="84"/>
      <c r="B505" s="84"/>
      <c r="C505" s="84"/>
      <c r="D505" s="84"/>
      <c r="E505" s="14"/>
      <c r="F505" s="167"/>
    </row>
    <row r="506" spans="1:6" s="12" customFormat="1" ht="12" customHeight="1">
      <c r="A506" s="89"/>
      <c r="B506" s="84"/>
      <c r="C506" s="84"/>
      <c r="D506" s="84"/>
      <c r="E506" s="16" t="s">
        <v>375</v>
      </c>
      <c r="F506" s="174"/>
    </row>
    <row r="507" spans="1:6" s="2" customFormat="1">
      <c r="A507" s="25"/>
      <c r="B507" s="25">
        <v>8124</v>
      </c>
      <c r="C507" s="25">
        <v>331</v>
      </c>
      <c r="D507" s="94"/>
      <c r="E507" s="21" t="s">
        <v>362</v>
      </c>
      <c r="F507" s="156">
        <v>3600</v>
      </c>
    </row>
    <row r="508" spans="1:6" s="2" customFormat="1">
      <c r="A508" s="25"/>
      <c r="B508" s="25">
        <v>8124</v>
      </c>
      <c r="C508" s="25">
        <v>603</v>
      </c>
      <c r="D508" s="94"/>
      <c r="E508" s="21" t="s">
        <v>456</v>
      </c>
      <c r="F508" s="156">
        <v>335</v>
      </c>
    </row>
    <row r="509" spans="1:6" s="2" customFormat="1">
      <c r="A509" s="25"/>
      <c r="B509" s="25">
        <v>8124</v>
      </c>
      <c r="C509" s="25">
        <v>911</v>
      </c>
      <c r="D509" s="94"/>
      <c r="E509" s="21" t="s">
        <v>363</v>
      </c>
      <c r="F509" s="156">
        <v>927</v>
      </c>
    </row>
    <row r="510" spans="1:6" s="12" customFormat="1" ht="12" customHeight="1">
      <c r="A510" s="84"/>
      <c r="B510" s="84"/>
      <c r="C510" s="84"/>
      <c r="D510" s="84"/>
      <c r="E510" s="113" t="s">
        <v>376</v>
      </c>
      <c r="F510" s="160">
        <f t="shared" ref="F510" si="4">SUM(F507:F509)</f>
        <v>4862</v>
      </c>
    </row>
    <row r="511" spans="1:6" s="12" customFormat="1" ht="12" customHeight="1">
      <c r="A511" s="84"/>
      <c r="B511" s="84"/>
      <c r="C511" s="84"/>
      <c r="D511" s="84"/>
      <c r="E511" s="14"/>
      <c r="F511" s="167"/>
    </row>
    <row r="512" spans="1:6" ht="12" customHeight="1">
      <c r="A512" s="88"/>
      <c r="E512" s="114" t="s">
        <v>377</v>
      </c>
      <c r="F512" s="161">
        <f t="shared" ref="F512" si="5">+F504-F510</f>
        <v>4226</v>
      </c>
    </row>
    <row r="513" spans="1:6" s="12" customFormat="1" ht="12" customHeight="1">
      <c r="A513" s="84"/>
      <c r="B513" s="84"/>
      <c r="C513" s="84"/>
      <c r="D513" s="84"/>
      <c r="E513" s="14"/>
      <c r="F513" s="167"/>
    </row>
    <row r="514" spans="1:6" s="12" customFormat="1" ht="12" customHeight="1">
      <c r="A514" s="84"/>
      <c r="B514" s="84"/>
      <c r="C514" s="84"/>
      <c r="D514" s="84"/>
      <c r="E514" s="14"/>
      <c r="F514" s="167"/>
    </row>
    <row r="515" spans="1:6" s="12" customFormat="1" ht="12" customHeight="1">
      <c r="A515" s="89" t="s">
        <v>44</v>
      </c>
      <c r="B515" s="84"/>
      <c r="C515" s="84"/>
      <c r="D515" s="84"/>
      <c r="E515" s="14"/>
      <c r="F515" s="167"/>
    </row>
    <row r="516" spans="1:6" s="12" customFormat="1" ht="12" customHeight="1">
      <c r="A516" s="84"/>
      <c r="B516" s="84"/>
      <c r="C516" s="84"/>
      <c r="D516" s="84"/>
      <c r="E516" s="21" t="s">
        <v>487</v>
      </c>
      <c r="F516" s="153">
        <v>6500</v>
      </c>
    </row>
    <row r="517" spans="1:6" s="12" customFormat="1" ht="12" customHeight="1">
      <c r="A517" s="84"/>
      <c r="B517" s="84"/>
      <c r="C517" s="84"/>
      <c r="D517" s="84"/>
      <c r="E517" s="21" t="s">
        <v>97</v>
      </c>
      <c r="F517" s="153">
        <v>230</v>
      </c>
    </row>
    <row r="518" spans="1:6" s="12" customFormat="1" ht="12" customHeight="1">
      <c r="A518" s="84"/>
      <c r="B518" s="84"/>
      <c r="C518" s="84"/>
      <c r="D518" s="84"/>
      <c r="E518" s="21" t="s">
        <v>98</v>
      </c>
      <c r="F518" s="153">
        <v>3100</v>
      </c>
    </row>
    <row r="519" spans="1:6" s="12" customFormat="1" ht="12" customHeight="1">
      <c r="A519" s="84"/>
      <c r="B519" s="84"/>
      <c r="C519" s="84"/>
      <c r="D519" s="84"/>
      <c r="E519" s="21" t="s">
        <v>396</v>
      </c>
      <c r="F519" s="153">
        <v>200</v>
      </c>
    </row>
    <row r="520" spans="1:6" s="12" customFormat="1" ht="12" customHeight="1">
      <c r="A520" s="84"/>
      <c r="B520" s="84"/>
      <c r="C520" s="84"/>
      <c r="D520" s="84"/>
      <c r="E520" s="21" t="s">
        <v>99</v>
      </c>
      <c r="F520" s="153">
        <v>400</v>
      </c>
    </row>
    <row r="521" spans="1:6" s="12" customFormat="1" ht="12" customHeight="1">
      <c r="A521" s="84"/>
      <c r="B521" s="84"/>
      <c r="C521" s="84"/>
      <c r="D521" s="84"/>
      <c r="E521" s="21" t="s">
        <v>10</v>
      </c>
      <c r="F521" s="153">
        <v>30</v>
      </c>
    </row>
    <row r="522" spans="1:6" s="12" customFormat="1" ht="12" customHeight="1">
      <c r="A522" s="84"/>
      <c r="B522" s="84"/>
      <c r="C522" s="84"/>
      <c r="D522" s="84"/>
      <c r="E522" s="21" t="s">
        <v>153</v>
      </c>
      <c r="F522" s="153">
        <v>600</v>
      </c>
    </row>
    <row r="523" spans="1:6" s="12" customFormat="1" ht="12" customHeight="1">
      <c r="A523" s="84"/>
      <c r="B523" s="84"/>
      <c r="C523" s="84"/>
      <c r="D523" s="84"/>
      <c r="E523" s="21" t="s">
        <v>202</v>
      </c>
      <c r="F523" s="153">
        <v>1800</v>
      </c>
    </row>
    <row r="524" spans="1:6" s="12" customFormat="1" ht="12" customHeight="1">
      <c r="A524" s="84"/>
      <c r="B524" s="84"/>
      <c r="C524" s="84"/>
      <c r="D524" s="84"/>
      <c r="E524" s="21" t="s">
        <v>234</v>
      </c>
      <c r="F524" s="153">
        <v>150</v>
      </c>
    </row>
    <row r="525" spans="1:6" s="12" customFormat="1" ht="12" customHeight="1">
      <c r="A525" s="84"/>
      <c r="B525" s="84"/>
      <c r="C525" s="84"/>
      <c r="D525" s="84"/>
      <c r="E525" s="21" t="s">
        <v>473</v>
      </c>
      <c r="F525" s="153">
        <v>500</v>
      </c>
    </row>
    <row r="526" spans="1:6" s="12" customFormat="1" ht="12" customHeight="1">
      <c r="A526" s="84"/>
      <c r="B526" s="84"/>
      <c r="C526" s="84"/>
      <c r="D526" s="84"/>
      <c r="E526" s="113" t="s">
        <v>501</v>
      </c>
      <c r="F526" s="160">
        <f>SUM(F516:F525)</f>
        <v>13510</v>
      </c>
    </row>
    <row r="527" spans="1:6" s="12" customFormat="1" ht="12" customHeight="1">
      <c r="A527" s="84"/>
      <c r="B527" s="84"/>
      <c r="C527" s="84"/>
      <c r="D527" s="84"/>
      <c r="E527" s="30"/>
      <c r="F527" s="164"/>
    </row>
    <row r="528" spans="1:6" s="12" customFormat="1" ht="12" customHeight="1">
      <c r="A528" s="84"/>
      <c r="B528" s="84"/>
      <c r="C528" s="84"/>
      <c r="D528" s="84"/>
      <c r="E528" s="21" t="s">
        <v>117</v>
      </c>
      <c r="F528" s="153">
        <v>300</v>
      </c>
    </row>
    <row r="529" spans="1:6" s="12" customFormat="1" ht="12" customHeight="1">
      <c r="A529" s="84"/>
      <c r="B529" s="84"/>
      <c r="C529" s="84"/>
      <c r="D529" s="84"/>
      <c r="E529" s="21" t="s">
        <v>203</v>
      </c>
      <c r="F529" s="153">
        <v>100</v>
      </c>
    </row>
    <row r="530" spans="1:6" s="12" customFormat="1" ht="12" customHeight="1">
      <c r="A530" s="84"/>
      <c r="B530" s="84"/>
      <c r="C530" s="84"/>
      <c r="D530" s="84"/>
      <c r="E530" s="21" t="s">
        <v>475</v>
      </c>
      <c r="F530" s="153">
        <v>90</v>
      </c>
    </row>
    <row r="531" spans="1:6" s="12" customFormat="1" ht="12" customHeight="1">
      <c r="A531" s="84"/>
      <c r="B531" s="84"/>
      <c r="C531" s="84"/>
      <c r="D531" s="84"/>
      <c r="E531" s="21" t="s">
        <v>210</v>
      </c>
      <c r="F531" s="153">
        <v>300</v>
      </c>
    </row>
    <row r="532" spans="1:6" s="12" customFormat="1" ht="12" customHeight="1">
      <c r="A532" s="84"/>
      <c r="B532" s="84"/>
      <c r="C532" s="84"/>
      <c r="D532" s="84"/>
      <c r="E532" s="21" t="s">
        <v>370</v>
      </c>
      <c r="F532" s="153">
        <v>280</v>
      </c>
    </row>
    <row r="533" spans="1:6" s="12" customFormat="1" ht="12" customHeight="1">
      <c r="A533" s="84"/>
      <c r="B533" s="84"/>
      <c r="C533" s="84"/>
      <c r="D533" s="84"/>
      <c r="E533" s="21" t="s">
        <v>467</v>
      </c>
      <c r="F533" s="153">
        <v>2500</v>
      </c>
    </row>
    <row r="534" spans="1:6" s="12" customFormat="1" ht="12" customHeight="1">
      <c r="A534" s="84"/>
      <c r="B534" s="84"/>
      <c r="C534" s="84"/>
      <c r="D534" s="84"/>
      <c r="E534" s="21" t="s">
        <v>371</v>
      </c>
      <c r="F534" s="153">
        <v>100</v>
      </c>
    </row>
    <row r="535" spans="1:6" s="12" customFormat="1" ht="12" customHeight="1">
      <c r="A535" s="84"/>
      <c r="B535" s="84"/>
      <c r="C535" s="84"/>
      <c r="D535" s="84"/>
      <c r="E535" s="21" t="s">
        <v>96</v>
      </c>
      <c r="F535" s="153">
        <v>30</v>
      </c>
    </row>
    <row r="536" spans="1:6" s="12" customFormat="1" ht="12" customHeight="1">
      <c r="A536" s="84"/>
      <c r="B536" s="84"/>
      <c r="C536" s="84"/>
      <c r="D536" s="84"/>
      <c r="E536" s="21" t="s">
        <v>545</v>
      </c>
      <c r="F536" s="153">
        <v>2500</v>
      </c>
    </row>
    <row r="537" spans="1:6" s="12" customFormat="1" ht="12" customHeight="1">
      <c r="A537" s="84"/>
      <c r="B537" s="84"/>
      <c r="C537" s="84"/>
      <c r="D537" s="84"/>
      <c r="E537" s="21" t="s">
        <v>235</v>
      </c>
      <c r="F537" s="153">
        <v>650</v>
      </c>
    </row>
    <row r="538" spans="1:6" s="12" customFormat="1" ht="12" customHeight="1">
      <c r="A538" s="84"/>
      <c r="B538" s="84"/>
      <c r="C538" s="84"/>
      <c r="D538" s="84"/>
      <c r="E538" s="113" t="s">
        <v>341</v>
      </c>
      <c r="F538" s="160">
        <f>SUM(F528:F537)</f>
        <v>6850</v>
      </c>
    </row>
    <row r="539" spans="1:6" s="12" customFormat="1" ht="12" customHeight="1">
      <c r="A539" s="84"/>
      <c r="B539" s="84"/>
      <c r="C539" s="84"/>
      <c r="D539" s="84"/>
      <c r="E539" s="32"/>
      <c r="F539" s="164"/>
    </row>
    <row r="540" spans="1:6" s="12" customFormat="1" ht="12" customHeight="1">
      <c r="A540" s="84"/>
      <c r="B540" s="84"/>
      <c r="C540" s="84"/>
      <c r="D540" s="84"/>
      <c r="E540" s="119" t="s">
        <v>342</v>
      </c>
      <c r="F540" s="160">
        <f>+F526-F538</f>
        <v>6660</v>
      </c>
    </row>
    <row r="541" spans="1:6" s="12" customFormat="1" ht="12" customHeight="1">
      <c r="A541" s="84"/>
      <c r="B541" s="84"/>
      <c r="C541" s="84"/>
      <c r="D541" s="84"/>
      <c r="E541" s="14"/>
      <c r="F541" s="167"/>
    </row>
    <row r="542" spans="1:6" s="12" customFormat="1" ht="12" customHeight="1">
      <c r="A542" s="84"/>
      <c r="B542" s="84"/>
      <c r="C542" s="84"/>
      <c r="D542" s="84"/>
      <c r="E542" s="14"/>
      <c r="F542" s="167"/>
    </row>
    <row r="543" spans="1:6" s="12" customFormat="1" ht="12" customHeight="1">
      <c r="A543" s="89" t="s">
        <v>174</v>
      </c>
      <c r="B543" s="84"/>
      <c r="C543" s="84"/>
      <c r="D543" s="84"/>
      <c r="E543" s="14"/>
      <c r="F543" s="167"/>
    </row>
    <row r="544" spans="1:6" s="12" customFormat="1" ht="12" customHeight="1">
      <c r="A544" s="84"/>
      <c r="B544" s="84"/>
      <c r="C544" s="84"/>
      <c r="D544" s="84"/>
      <c r="E544" s="21" t="s">
        <v>498</v>
      </c>
      <c r="F544" s="153">
        <v>3000</v>
      </c>
    </row>
    <row r="545" spans="1:6" s="12" customFormat="1" ht="12" customHeight="1">
      <c r="A545" s="84"/>
      <c r="B545" s="84"/>
      <c r="C545" s="84"/>
      <c r="D545" s="84"/>
      <c r="E545" s="21" t="s">
        <v>236</v>
      </c>
      <c r="F545" s="162">
        <v>4000</v>
      </c>
    </row>
    <row r="546" spans="1:6" s="12" customFormat="1" ht="12" customHeight="1">
      <c r="A546" s="84"/>
      <c r="B546" s="84"/>
      <c r="C546" s="84"/>
      <c r="D546" s="84"/>
      <c r="E546" s="21" t="s">
        <v>95</v>
      </c>
      <c r="F546" s="153">
        <v>5000</v>
      </c>
    </row>
    <row r="547" spans="1:6" s="12" customFormat="1" ht="12" customHeight="1">
      <c r="A547" s="84"/>
      <c r="B547" s="84"/>
      <c r="C547" s="84"/>
      <c r="D547" s="84"/>
      <c r="E547" s="21" t="s">
        <v>237</v>
      </c>
      <c r="F547" s="153">
        <v>20</v>
      </c>
    </row>
    <row r="548" spans="1:6" s="12" customFormat="1" ht="12" customHeight="1">
      <c r="A548" s="84"/>
      <c r="B548" s="84"/>
      <c r="C548" s="84"/>
      <c r="D548" s="84"/>
      <c r="E548" s="113" t="s">
        <v>501</v>
      </c>
      <c r="F548" s="160">
        <f>SUM(F544:F547)</f>
        <v>12020</v>
      </c>
    </row>
    <row r="549" spans="1:6" s="12" customFormat="1" ht="12" customHeight="1">
      <c r="A549" s="84"/>
      <c r="B549" s="84"/>
      <c r="C549" s="84"/>
      <c r="D549" s="84"/>
      <c r="E549" s="124"/>
      <c r="F549" s="180"/>
    </row>
    <row r="550" spans="1:6" s="12" customFormat="1" ht="12" customHeight="1">
      <c r="A550" s="84"/>
      <c r="B550" s="84"/>
      <c r="C550" s="84"/>
      <c r="D550" s="84"/>
      <c r="E550" s="21" t="s">
        <v>238</v>
      </c>
      <c r="F550" s="153">
        <v>4000</v>
      </c>
    </row>
    <row r="551" spans="1:6" s="12" customFormat="1" ht="12" customHeight="1">
      <c r="A551" s="84"/>
      <c r="B551" s="84"/>
      <c r="C551" s="84"/>
      <c r="D551" s="84"/>
      <c r="E551" s="21" t="s">
        <v>239</v>
      </c>
      <c r="F551" s="153">
        <v>100</v>
      </c>
    </row>
    <row r="552" spans="1:6" s="12" customFormat="1" ht="12" customHeight="1">
      <c r="A552" s="84"/>
      <c r="B552" s="84"/>
      <c r="C552" s="84"/>
      <c r="D552" s="84"/>
      <c r="E552" s="21" t="s">
        <v>240</v>
      </c>
      <c r="F552" s="153">
        <v>25</v>
      </c>
    </row>
    <row r="553" spans="1:6" s="12" customFormat="1" ht="12" customHeight="1">
      <c r="A553" s="84"/>
      <c r="B553" s="84"/>
      <c r="C553" s="84"/>
      <c r="D553" s="84"/>
      <c r="E553" s="21" t="s">
        <v>241</v>
      </c>
      <c r="F553" s="153">
        <v>10</v>
      </c>
    </row>
    <row r="554" spans="1:6" s="12" customFormat="1" ht="12" customHeight="1">
      <c r="A554" s="84"/>
      <c r="B554" s="84"/>
      <c r="C554" s="84"/>
      <c r="D554" s="84"/>
      <c r="E554" s="21" t="s">
        <v>242</v>
      </c>
      <c r="F554" s="153">
        <v>45</v>
      </c>
    </row>
    <row r="555" spans="1:6" s="12" customFormat="1" ht="12" customHeight="1">
      <c r="A555" s="84"/>
      <c r="B555" s="84"/>
      <c r="C555" s="84"/>
      <c r="D555" s="84"/>
      <c r="E555" s="21" t="s">
        <v>181</v>
      </c>
      <c r="F555" s="153">
        <v>15</v>
      </c>
    </row>
    <row r="556" spans="1:6" s="12" customFormat="1" ht="12" customHeight="1">
      <c r="A556" s="84"/>
      <c r="B556" s="84"/>
      <c r="C556" s="84"/>
      <c r="D556" s="84"/>
      <c r="E556" s="21" t="s">
        <v>410</v>
      </c>
      <c r="F556" s="153">
        <v>2400</v>
      </c>
    </row>
    <row r="557" spans="1:6" s="12" customFormat="1" ht="12" customHeight="1">
      <c r="A557" s="84"/>
      <c r="B557" s="84"/>
      <c r="C557" s="84"/>
      <c r="D557" s="84"/>
      <c r="E557" s="21" t="s">
        <v>385</v>
      </c>
      <c r="F557" s="153">
        <v>1000</v>
      </c>
    </row>
    <row r="558" spans="1:6" s="12" customFormat="1" ht="12" customHeight="1">
      <c r="A558" s="84"/>
      <c r="B558" s="84"/>
      <c r="C558" s="84"/>
      <c r="D558" s="84"/>
      <c r="E558" s="21" t="s">
        <v>243</v>
      </c>
      <c r="F558" s="153">
        <v>500</v>
      </c>
    </row>
    <row r="559" spans="1:6" s="12" customFormat="1" ht="12" customHeight="1">
      <c r="A559" s="84"/>
      <c r="B559" s="84"/>
      <c r="C559" s="84"/>
      <c r="D559" s="84"/>
      <c r="E559" s="21" t="s">
        <v>45</v>
      </c>
      <c r="F559" s="153">
        <v>40</v>
      </c>
    </row>
    <row r="560" spans="1:6" s="12" customFormat="1" ht="12" customHeight="1">
      <c r="A560" s="84"/>
      <c r="B560" s="84"/>
      <c r="C560" s="84"/>
      <c r="D560" s="84"/>
      <c r="E560" s="21" t="s">
        <v>244</v>
      </c>
      <c r="F560" s="153">
        <v>30</v>
      </c>
    </row>
    <row r="561" spans="1:6" s="12" customFormat="1" ht="12" customHeight="1">
      <c r="A561" s="84"/>
      <c r="B561" s="84"/>
      <c r="C561" s="84"/>
      <c r="D561" s="84"/>
      <c r="E561" s="21" t="s">
        <v>182</v>
      </c>
      <c r="F561" s="153">
        <v>50</v>
      </c>
    </row>
    <row r="562" spans="1:6" s="12" customFormat="1" ht="12" customHeight="1">
      <c r="A562" s="84"/>
      <c r="B562" s="84"/>
      <c r="C562" s="84"/>
      <c r="D562" s="84"/>
      <c r="E562" s="21" t="s">
        <v>245</v>
      </c>
      <c r="F562" s="153">
        <v>20</v>
      </c>
    </row>
    <row r="563" spans="1:6" s="12" customFormat="1" ht="12" customHeight="1">
      <c r="A563" s="84"/>
      <c r="B563" s="84"/>
      <c r="C563" s="84"/>
      <c r="D563" s="84"/>
      <c r="E563" s="21" t="s">
        <v>96</v>
      </c>
      <c r="F563" s="153">
        <v>12</v>
      </c>
    </row>
    <row r="564" spans="1:6" s="12" customFormat="1" ht="12" customHeight="1">
      <c r="A564" s="84"/>
      <c r="B564" s="84"/>
      <c r="C564" s="84"/>
      <c r="D564" s="84"/>
      <c r="E564" s="21" t="s">
        <v>246</v>
      </c>
      <c r="F564" s="153">
        <v>708</v>
      </c>
    </row>
    <row r="565" spans="1:6" s="12" customFormat="1" ht="12" customHeight="1">
      <c r="A565" s="84"/>
      <c r="B565" s="84"/>
      <c r="C565" s="84"/>
      <c r="D565" s="84"/>
      <c r="E565" s="21" t="s">
        <v>516</v>
      </c>
      <c r="F565" s="156">
        <v>3065</v>
      </c>
    </row>
    <row r="566" spans="1:6" s="12" customFormat="1" ht="12" customHeight="1">
      <c r="A566" s="84"/>
      <c r="B566" s="84"/>
      <c r="C566" s="84"/>
      <c r="D566" s="84"/>
      <c r="E566" s="19" t="s">
        <v>393</v>
      </c>
      <c r="F566" s="155"/>
    </row>
    <row r="567" spans="1:6" s="12" customFormat="1" ht="12" customHeight="1">
      <c r="A567" s="84"/>
      <c r="B567" s="84"/>
      <c r="C567" s="84"/>
      <c r="D567" s="84"/>
      <c r="E567" s="119" t="s">
        <v>343</v>
      </c>
      <c r="F567" s="160">
        <f>SUM(F550:F566)</f>
        <v>12020</v>
      </c>
    </row>
    <row r="568" spans="1:6" s="12" customFormat="1" ht="12" customHeight="1">
      <c r="A568" s="84"/>
      <c r="B568" s="84"/>
      <c r="C568" s="84"/>
      <c r="D568" s="84"/>
      <c r="E568" s="14"/>
      <c r="F568" s="167"/>
    </row>
    <row r="569" spans="1:6" s="12" customFormat="1" ht="12" customHeight="1">
      <c r="A569" s="84"/>
      <c r="B569" s="84"/>
      <c r="C569" s="84"/>
      <c r="D569" s="84"/>
      <c r="E569" s="14"/>
      <c r="F569" s="167"/>
    </row>
    <row r="570" spans="1:6" s="12" customFormat="1" ht="12" customHeight="1">
      <c r="A570" s="89" t="s">
        <v>147</v>
      </c>
      <c r="B570" s="84"/>
      <c r="C570" s="84"/>
      <c r="D570" s="84"/>
      <c r="E570" s="14"/>
      <c r="F570" s="167"/>
    </row>
    <row r="571" spans="1:6" s="12" customFormat="1" ht="12" customHeight="1">
      <c r="A571" s="84"/>
      <c r="B571" s="84"/>
      <c r="C571" s="84"/>
      <c r="D571" s="84"/>
      <c r="E571" s="21" t="s">
        <v>462</v>
      </c>
      <c r="F571" s="156">
        <f>SUM(F502)</f>
        <v>705</v>
      </c>
    </row>
    <row r="572" spans="1:6" s="12" customFormat="1" ht="12" customHeight="1">
      <c r="A572" s="84"/>
      <c r="B572" s="84"/>
      <c r="C572" s="84"/>
      <c r="D572" s="84"/>
      <c r="E572" s="21" t="s">
        <v>166</v>
      </c>
      <c r="F572" s="156">
        <v>2979</v>
      </c>
    </row>
    <row r="573" spans="1:6" s="12" customFormat="1" ht="12" customHeight="1">
      <c r="A573" s="84"/>
      <c r="B573" s="84"/>
      <c r="C573" s="84"/>
      <c r="D573" s="84"/>
      <c r="E573" s="21" t="s">
        <v>148</v>
      </c>
      <c r="F573" s="156">
        <v>1</v>
      </c>
    </row>
    <row r="574" spans="1:6" s="12" customFormat="1" ht="12" customHeight="1">
      <c r="A574" s="84"/>
      <c r="B574" s="84"/>
      <c r="C574" s="84"/>
      <c r="D574" s="84"/>
      <c r="E574" s="113" t="s">
        <v>272</v>
      </c>
      <c r="F574" s="160">
        <f t="shared" ref="F574" si="6">SUM(F571:F573)</f>
        <v>3685</v>
      </c>
    </row>
    <row r="575" spans="1:6" s="12" customFormat="1" ht="12" customHeight="1">
      <c r="A575" s="84"/>
      <c r="B575" s="84"/>
      <c r="C575" s="84"/>
      <c r="D575" s="84"/>
      <c r="E575" s="14"/>
      <c r="F575" s="167"/>
    </row>
    <row r="576" spans="1:6" s="12" customFormat="1" ht="12" customHeight="1">
      <c r="A576" s="84"/>
      <c r="B576" s="84"/>
      <c r="C576" s="84"/>
      <c r="D576" s="84"/>
      <c r="E576" s="21" t="s">
        <v>230</v>
      </c>
      <c r="F576" s="156">
        <v>1230</v>
      </c>
    </row>
    <row r="577" spans="1:6" s="12" customFormat="1" ht="12" customHeight="1">
      <c r="A577" s="84"/>
      <c r="B577" s="84"/>
      <c r="C577" s="84"/>
      <c r="D577" s="84"/>
      <c r="E577" s="21" t="s">
        <v>372</v>
      </c>
      <c r="F577" s="156">
        <v>2060</v>
      </c>
    </row>
    <row r="578" spans="1:6" s="12" customFormat="1" ht="12" customHeight="1">
      <c r="A578" s="84"/>
      <c r="B578" s="84"/>
      <c r="C578" s="84"/>
      <c r="D578" s="84"/>
      <c r="E578" s="21" t="s">
        <v>149</v>
      </c>
      <c r="F578" s="156">
        <v>3</v>
      </c>
    </row>
    <row r="579" spans="1:6" s="12" customFormat="1" ht="12" customHeight="1">
      <c r="A579" s="84"/>
      <c r="B579" s="84"/>
      <c r="C579" s="84"/>
      <c r="D579" s="84"/>
      <c r="E579" s="21" t="s">
        <v>373</v>
      </c>
      <c r="F579" s="156">
        <v>10</v>
      </c>
    </row>
    <row r="580" spans="1:6" s="12" customFormat="1" ht="12" customHeight="1">
      <c r="A580" s="84"/>
      <c r="B580" s="84"/>
      <c r="C580" s="84"/>
      <c r="D580" s="84"/>
      <c r="E580" s="21" t="s">
        <v>165</v>
      </c>
      <c r="F580" s="156">
        <v>30</v>
      </c>
    </row>
    <row r="581" spans="1:6" s="12" customFormat="1" ht="12" customHeight="1">
      <c r="A581" s="84"/>
      <c r="B581" s="84"/>
      <c r="C581" s="84"/>
      <c r="D581" s="84"/>
      <c r="E581" s="21" t="s">
        <v>517</v>
      </c>
      <c r="F581" s="156">
        <v>352</v>
      </c>
    </row>
    <row r="582" spans="1:6" s="12" customFormat="1" ht="11.25" customHeight="1">
      <c r="A582" s="84"/>
      <c r="B582" s="84"/>
      <c r="C582" s="84"/>
      <c r="D582" s="84"/>
      <c r="E582" s="113" t="s">
        <v>343</v>
      </c>
      <c r="F582" s="160">
        <f t="shared" ref="F582" si="7">SUM(F576:F581)</f>
        <v>3685</v>
      </c>
    </row>
    <row r="583" spans="1:6" s="12" customFormat="1" ht="11.25" customHeight="1">
      <c r="A583" s="84"/>
      <c r="B583" s="84"/>
      <c r="C583" s="84"/>
      <c r="D583" s="84"/>
      <c r="E583" s="14"/>
      <c r="F583" s="167"/>
    </row>
    <row r="584" spans="1:6" s="12" customFormat="1" ht="11.25" customHeight="1">
      <c r="A584" s="84"/>
      <c r="B584" s="84"/>
      <c r="C584" s="84"/>
      <c r="D584" s="84"/>
      <c r="E584" s="14"/>
      <c r="F584" s="167"/>
    </row>
    <row r="585" spans="1:6" s="12" customFormat="1" ht="12" customHeight="1">
      <c r="A585" s="125" t="s">
        <v>162</v>
      </c>
      <c r="B585" s="125"/>
      <c r="C585" s="125"/>
      <c r="D585" s="125"/>
      <c r="E585" s="114"/>
      <c r="F585" s="167"/>
    </row>
    <row r="586" spans="1:6" s="12" customFormat="1" ht="12" customHeight="1">
      <c r="A586" s="84"/>
      <c r="B586" s="84"/>
      <c r="C586" s="84"/>
      <c r="D586" s="84"/>
      <c r="E586" s="21" t="s">
        <v>462</v>
      </c>
      <c r="F586" s="156">
        <f>SUM(F503)</f>
        <v>1383</v>
      </c>
    </row>
    <row r="587" spans="1:6" s="12" customFormat="1" ht="12" customHeight="1">
      <c r="A587" s="84"/>
      <c r="B587" s="84"/>
      <c r="C587" s="84"/>
      <c r="D587" s="84"/>
      <c r="E587" s="21" t="s">
        <v>163</v>
      </c>
      <c r="F587" s="156">
        <v>1600</v>
      </c>
    </row>
    <row r="588" spans="1:6" s="12" customFormat="1" ht="12" customHeight="1">
      <c r="A588" s="84"/>
      <c r="B588" s="84"/>
      <c r="C588" s="84"/>
      <c r="D588" s="84"/>
      <c r="E588" s="21" t="s">
        <v>148</v>
      </c>
      <c r="F588" s="156">
        <v>10</v>
      </c>
    </row>
    <row r="589" spans="1:6" s="12" customFormat="1" ht="12" customHeight="1">
      <c r="A589" s="84"/>
      <c r="B589" s="84"/>
      <c r="C589" s="84"/>
      <c r="D589" s="84"/>
      <c r="E589" s="113" t="s">
        <v>272</v>
      </c>
      <c r="F589" s="160">
        <f t="shared" ref="F589" si="8">SUM(F586:F588)</f>
        <v>2993</v>
      </c>
    </row>
    <row r="590" spans="1:6" s="12" customFormat="1" ht="12" customHeight="1">
      <c r="A590" s="84"/>
      <c r="B590" s="84"/>
      <c r="C590" s="84"/>
      <c r="D590" s="84"/>
      <c r="E590" s="14"/>
      <c r="F590" s="167"/>
    </row>
    <row r="591" spans="1:6" s="12" customFormat="1" ht="12" customHeight="1">
      <c r="A591" s="84"/>
      <c r="B591" s="84"/>
      <c r="C591" s="84"/>
      <c r="D591" s="84"/>
      <c r="E591" s="21" t="s">
        <v>164</v>
      </c>
      <c r="F591" s="156">
        <v>500</v>
      </c>
    </row>
    <row r="592" spans="1:6" s="12" customFormat="1" ht="12" customHeight="1">
      <c r="A592" s="84"/>
      <c r="B592" s="84"/>
      <c r="C592" s="84"/>
      <c r="D592" s="84"/>
      <c r="E592" s="21" t="s">
        <v>96</v>
      </c>
      <c r="F592" s="156">
        <v>30</v>
      </c>
    </row>
    <row r="593" spans="1:6" s="12" customFormat="1" ht="12" customHeight="1">
      <c r="A593" s="84"/>
      <c r="B593" s="84"/>
      <c r="C593" s="84"/>
      <c r="D593" s="84"/>
      <c r="E593" s="21" t="s">
        <v>449</v>
      </c>
      <c r="F593" s="156">
        <v>1963</v>
      </c>
    </row>
    <row r="594" spans="1:6" s="12" customFormat="1" ht="12" customHeight="1">
      <c r="A594" s="84"/>
      <c r="B594" s="84"/>
      <c r="C594" s="84"/>
      <c r="D594" s="84"/>
      <c r="E594" s="21" t="s">
        <v>472</v>
      </c>
      <c r="F594" s="156">
        <v>500</v>
      </c>
    </row>
    <row r="595" spans="1:6" s="12" customFormat="1" ht="12" customHeight="1">
      <c r="A595" s="84"/>
      <c r="B595" s="84"/>
      <c r="C595" s="84"/>
      <c r="D595" s="84"/>
      <c r="E595" s="113" t="s">
        <v>343</v>
      </c>
      <c r="F595" s="160">
        <f t="shared" ref="F595" si="9">SUM(F591:F594)</f>
        <v>2993</v>
      </c>
    </row>
    <row r="596" spans="1:6" ht="12" customHeight="1">
      <c r="E596" s="14"/>
    </row>
    <row r="597" spans="1:6" ht="12" customHeight="1">
      <c r="E597" s="14"/>
    </row>
    <row r="598" spans="1:6" ht="12" customHeight="1">
      <c r="E598" s="101"/>
      <c r="F598" s="177"/>
    </row>
    <row r="599" spans="1:6" ht="12" customHeight="1">
      <c r="E599" s="101"/>
      <c r="F599" s="177"/>
    </row>
    <row r="600" spans="1:6" ht="12" customHeight="1">
      <c r="E600" s="101"/>
      <c r="F600" s="177"/>
    </row>
    <row r="601" spans="1:6" ht="12" customHeight="1">
      <c r="E601" s="101"/>
      <c r="F601" s="177"/>
    </row>
    <row r="602" spans="1:6" ht="12" customHeight="1">
      <c r="E602" s="101"/>
      <c r="F602" s="177"/>
    </row>
    <row r="603" spans="1:6" ht="12" customHeight="1">
      <c r="E603" s="101"/>
      <c r="F603" s="177"/>
    </row>
    <row r="604" spans="1:6" ht="12" customHeight="1">
      <c r="E604" s="101"/>
      <c r="F604" s="177"/>
    </row>
    <row r="605" spans="1:6" ht="12" customHeight="1">
      <c r="E605" s="101"/>
      <c r="F605" s="177"/>
    </row>
    <row r="606" spans="1:6" ht="12" customHeight="1">
      <c r="E606" s="101"/>
      <c r="F606" s="177"/>
    </row>
    <row r="607" spans="1:6" ht="12" customHeight="1">
      <c r="E607" s="101"/>
      <c r="F607" s="177"/>
    </row>
    <row r="608" spans="1:6" ht="12" customHeight="1">
      <c r="E608" s="101"/>
      <c r="F608" s="177"/>
    </row>
    <row r="609" spans="5:6" ht="12" customHeight="1">
      <c r="E609" s="101"/>
      <c r="F609" s="177"/>
    </row>
    <row r="610" spans="5:6" ht="12" customHeight="1">
      <c r="E610" s="101"/>
      <c r="F610" s="177"/>
    </row>
    <row r="611" spans="5:6" ht="12" customHeight="1">
      <c r="E611" s="101"/>
      <c r="F611" s="177"/>
    </row>
    <row r="612" spans="5:6" ht="12" customHeight="1">
      <c r="E612" s="101"/>
      <c r="F612" s="177"/>
    </row>
    <row r="613" spans="5:6" ht="12" customHeight="1">
      <c r="E613" s="101"/>
      <c r="F613" s="177"/>
    </row>
    <row r="614" spans="5:6" ht="12" customHeight="1"/>
    <row r="615" spans="5:6" ht="12" customHeight="1"/>
    <row r="616" spans="5:6" ht="12" customHeight="1"/>
    <row r="617" spans="5:6" ht="12" customHeight="1"/>
    <row r="618" spans="5:6" ht="12" customHeight="1"/>
    <row r="619" spans="5:6" ht="12" customHeight="1"/>
    <row r="620" spans="5:6" ht="12" customHeight="1"/>
    <row r="621" spans="5:6" ht="12" customHeight="1"/>
    <row r="622" spans="5:6" ht="12" customHeight="1"/>
    <row r="623" spans="5:6" ht="12" customHeight="1"/>
    <row r="624" spans="5:6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</sheetData>
  <sortState ref="A515:F517">
    <sortCondition ref="B515:B517"/>
    <sortCondition ref="C515:C517"/>
  </sortState>
  <mergeCells count="1">
    <mergeCell ref="A1:F1"/>
  </mergeCells>
  <phoneticPr fontId="2" type="noConversion"/>
  <printOptions horizontalCentered="1"/>
  <pageMargins left="0.39370078740157483" right="0.39370078740157483" top="0.78740157480314965" bottom="0.59055118110236227" header="0.51181102362204722" footer="0.39370078740157483"/>
  <pageSetup paperSize="9" scale="78" orientation="portrait" r:id="rId1"/>
  <headerFooter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40"/>
  <sheetViews>
    <sheetView workbookViewId="0">
      <selection activeCell="K10" sqref="K10"/>
    </sheetView>
  </sheetViews>
  <sheetFormatPr defaultRowHeight="12.75"/>
  <cols>
    <col min="1" max="1" width="76.5703125" customWidth="1"/>
    <col min="2" max="4" width="0" hidden="1" customWidth="1"/>
    <col min="5" max="10" width="13.28515625" customWidth="1"/>
  </cols>
  <sheetData>
    <row r="2" spans="1:10" ht="18">
      <c r="A2" s="171" t="s">
        <v>506</v>
      </c>
      <c r="B2" s="171"/>
      <c r="C2" s="171"/>
      <c r="D2" s="171"/>
      <c r="E2" s="168"/>
      <c r="F2" s="168"/>
      <c r="G2" s="168"/>
      <c r="H2" s="168"/>
      <c r="I2" s="168"/>
      <c r="J2" s="168"/>
    </row>
    <row r="3" spans="1:10" ht="18">
      <c r="A3" s="154"/>
      <c r="B3" s="130"/>
      <c r="C3" s="129"/>
      <c r="D3" s="129"/>
      <c r="E3" s="129"/>
      <c r="F3" s="129"/>
      <c r="G3" s="129"/>
      <c r="H3" s="129"/>
      <c r="I3" s="129"/>
      <c r="J3" s="129"/>
    </row>
    <row r="4" spans="1:10" ht="18">
      <c r="A4" s="131"/>
      <c r="B4" s="130"/>
      <c r="C4" s="130"/>
      <c r="D4" s="130"/>
      <c r="E4" s="149"/>
      <c r="F4" s="149"/>
      <c r="G4" s="149"/>
      <c r="H4" s="149"/>
      <c r="I4" s="149"/>
      <c r="J4" s="149"/>
    </row>
    <row r="5" spans="1:10">
      <c r="A5" s="132"/>
      <c r="B5" s="133"/>
      <c r="C5" s="133"/>
      <c r="D5" s="133"/>
      <c r="E5" s="151" t="s">
        <v>502</v>
      </c>
      <c r="F5" s="151" t="s">
        <v>391</v>
      </c>
      <c r="G5" s="151" t="s">
        <v>391</v>
      </c>
      <c r="H5" s="151" t="s">
        <v>391</v>
      </c>
      <c r="I5" s="151" t="s">
        <v>391</v>
      </c>
      <c r="J5" s="151" t="s">
        <v>391</v>
      </c>
    </row>
    <row r="6" spans="1:10">
      <c r="A6" s="134"/>
      <c r="B6" s="133"/>
      <c r="C6" s="133"/>
      <c r="D6" s="133"/>
      <c r="E6" s="150">
        <v>2012</v>
      </c>
      <c r="F6" s="150">
        <v>2013</v>
      </c>
      <c r="G6" s="150">
        <v>2014</v>
      </c>
      <c r="H6" s="150">
        <v>2015</v>
      </c>
      <c r="I6" s="150">
        <v>2016</v>
      </c>
      <c r="J6" s="150">
        <v>2017</v>
      </c>
    </row>
    <row r="7" spans="1:10">
      <c r="A7" s="126" t="s">
        <v>348</v>
      </c>
      <c r="B7" s="127"/>
      <c r="C7" s="127"/>
      <c r="D7" s="127"/>
      <c r="E7" s="133" t="s">
        <v>189</v>
      </c>
      <c r="F7" s="133" t="s">
        <v>189</v>
      </c>
      <c r="G7" s="133" t="s">
        <v>189</v>
      </c>
      <c r="H7" s="133" t="s">
        <v>189</v>
      </c>
      <c r="I7" s="133" t="s">
        <v>189</v>
      </c>
      <c r="J7" s="133" t="s">
        <v>189</v>
      </c>
    </row>
    <row r="8" spans="1:10">
      <c r="A8" s="135" t="s">
        <v>352</v>
      </c>
      <c r="B8" s="136">
        <v>138582</v>
      </c>
      <c r="C8" s="136">
        <v>138582</v>
      </c>
      <c r="D8" s="136">
        <v>138582</v>
      </c>
      <c r="E8" s="136">
        <v>137262</v>
      </c>
      <c r="F8" s="136">
        <v>140000</v>
      </c>
      <c r="G8" s="136">
        <v>141000</v>
      </c>
      <c r="H8" s="136">
        <v>141500</v>
      </c>
      <c r="I8" s="136">
        <v>142000</v>
      </c>
      <c r="J8" s="136">
        <v>142000</v>
      </c>
    </row>
    <row r="9" spans="1:10">
      <c r="A9" s="135" t="s">
        <v>353</v>
      </c>
      <c r="B9" s="136">
        <v>25224</v>
      </c>
      <c r="C9" s="136">
        <v>24531</v>
      </c>
      <c r="D9" s="136">
        <v>24340</v>
      </c>
      <c r="E9" s="136">
        <v>27982</v>
      </c>
      <c r="F9" s="136">
        <v>28000</v>
      </c>
      <c r="G9" s="136">
        <v>27500</v>
      </c>
      <c r="H9" s="136">
        <v>27500</v>
      </c>
      <c r="I9" s="136">
        <v>27000</v>
      </c>
      <c r="J9" s="136">
        <v>27000</v>
      </c>
    </row>
    <row r="10" spans="1:10">
      <c r="A10" s="135" t="s">
        <v>354</v>
      </c>
      <c r="B10" s="136">
        <v>300</v>
      </c>
      <c r="C10" s="136">
        <v>300</v>
      </c>
      <c r="D10" s="136">
        <v>300</v>
      </c>
      <c r="E10" s="136">
        <v>0</v>
      </c>
      <c r="F10" s="136">
        <v>100</v>
      </c>
      <c r="G10" s="136">
        <v>100</v>
      </c>
      <c r="H10" s="136">
        <v>100</v>
      </c>
      <c r="I10" s="136">
        <v>100</v>
      </c>
      <c r="J10" s="136">
        <v>100</v>
      </c>
    </row>
    <row r="11" spans="1:10">
      <c r="A11" s="135" t="s">
        <v>285</v>
      </c>
      <c r="B11" s="136">
        <v>40227</v>
      </c>
      <c r="C11" s="136">
        <v>40227</v>
      </c>
      <c r="D11" s="136">
        <v>40227</v>
      </c>
      <c r="E11" s="136">
        <v>14099</v>
      </c>
      <c r="F11" s="136">
        <v>40000</v>
      </c>
      <c r="G11" s="136">
        <v>40000</v>
      </c>
      <c r="H11" s="136">
        <v>40000</v>
      </c>
      <c r="I11" s="136">
        <v>40000</v>
      </c>
      <c r="J11" s="136">
        <v>40000</v>
      </c>
    </row>
    <row r="12" spans="1:10">
      <c r="A12" s="135" t="s">
        <v>355</v>
      </c>
      <c r="B12" s="136">
        <v>204333</v>
      </c>
      <c r="C12" s="136">
        <v>203640</v>
      </c>
      <c r="D12" s="136">
        <v>203449</v>
      </c>
      <c r="E12" s="136">
        <f>SUM(E8:E11)</f>
        <v>179343</v>
      </c>
      <c r="F12" s="136">
        <f t="shared" ref="F12:J12" si="0">SUM(F8:F11)</f>
        <v>208100</v>
      </c>
      <c r="G12" s="136">
        <f t="shared" si="0"/>
        <v>208600</v>
      </c>
      <c r="H12" s="136">
        <f t="shared" si="0"/>
        <v>209100</v>
      </c>
      <c r="I12" s="136">
        <f t="shared" si="0"/>
        <v>209100</v>
      </c>
      <c r="J12" s="136">
        <f t="shared" si="0"/>
        <v>209100</v>
      </c>
    </row>
    <row r="13" spans="1:10">
      <c r="A13" s="138"/>
      <c r="B13" s="139"/>
      <c r="C13" s="139"/>
      <c r="D13" s="139"/>
      <c r="E13" s="139"/>
      <c r="F13" s="139"/>
      <c r="G13" s="139"/>
      <c r="H13" s="139"/>
      <c r="I13" s="139"/>
      <c r="J13" s="139"/>
    </row>
    <row r="14" spans="1:10">
      <c r="A14" s="140" t="s">
        <v>349</v>
      </c>
      <c r="B14" s="139"/>
      <c r="C14" s="139"/>
      <c r="D14" s="139"/>
      <c r="E14" s="139"/>
      <c r="F14" s="139"/>
      <c r="G14" s="139"/>
      <c r="H14" s="139"/>
      <c r="I14" s="139"/>
      <c r="J14" s="139"/>
    </row>
    <row r="15" spans="1:10">
      <c r="A15" s="141" t="s">
        <v>344</v>
      </c>
      <c r="B15" s="136">
        <v>4532</v>
      </c>
      <c r="C15" s="136">
        <v>5032</v>
      </c>
      <c r="D15" s="136">
        <v>5032</v>
      </c>
      <c r="E15" s="136">
        <v>6362</v>
      </c>
      <c r="F15" s="136">
        <v>5500</v>
      </c>
      <c r="G15" s="136">
        <v>5500</v>
      </c>
      <c r="H15" s="136">
        <v>7000</v>
      </c>
      <c r="I15" s="136">
        <v>7000</v>
      </c>
      <c r="J15" s="136">
        <v>8450</v>
      </c>
    </row>
    <row r="16" spans="1:10">
      <c r="A16" s="141" t="s">
        <v>290</v>
      </c>
      <c r="B16" s="136">
        <v>69665</v>
      </c>
      <c r="C16" s="136">
        <v>71226</v>
      </c>
      <c r="D16" s="136">
        <v>71226</v>
      </c>
      <c r="E16" s="136">
        <v>53703</v>
      </c>
      <c r="F16" s="136">
        <v>55371</v>
      </c>
      <c r="G16" s="136">
        <v>55706</v>
      </c>
      <c r="H16" s="136">
        <v>55458</v>
      </c>
      <c r="I16" s="136">
        <v>59131</v>
      </c>
      <c r="J16" s="136">
        <v>58000</v>
      </c>
    </row>
    <row r="17" spans="1:10">
      <c r="A17" s="79" t="s">
        <v>381</v>
      </c>
      <c r="B17" s="33">
        <v>33500</v>
      </c>
      <c r="C17" s="33">
        <v>31226</v>
      </c>
      <c r="D17" s="33">
        <v>31226</v>
      </c>
      <c r="E17" s="33">
        <v>30000</v>
      </c>
      <c r="F17" s="33">
        <v>30000</v>
      </c>
      <c r="G17" s="33">
        <v>30000</v>
      </c>
      <c r="H17" s="33">
        <v>30000</v>
      </c>
      <c r="I17" s="33">
        <v>30000</v>
      </c>
      <c r="J17" s="33">
        <v>30000</v>
      </c>
    </row>
    <row r="18" spans="1:10">
      <c r="A18" s="141" t="s">
        <v>296</v>
      </c>
      <c r="B18" s="142">
        <v>69226.559999999998</v>
      </c>
      <c r="C18" s="142">
        <v>71280.52</v>
      </c>
      <c r="D18" s="142">
        <v>71189.52</v>
      </c>
      <c r="E18" s="142">
        <v>51855</v>
      </c>
      <c r="F18" s="142">
        <v>77000</v>
      </c>
      <c r="G18" s="142">
        <v>77000</v>
      </c>
      <c r="H18" s="142">
        <v>77000</v>
      </c>
      <c r="I18" s="142">
        <v>77000</v>
      </c>
      <c r="J18" s="142">
        <v>77000</v>
      </c>
    </row>
    <row r="19" spans="1:10">
      <c r="A19" s="141" t="s">
        <v>345</v>
      </c>
      <c r="B19" s="136">
        <v>1674</v>
      </c>
      <c r="C19" s="136">
        <v>1664</v>
      </c>
      <c r="D19" s="136">
        <v>1664</v>
      </c>
      <c r="E19" s="136">
        <v>1410</v>
      </c>
      <c r="F19" s="136">
        <v>1500</v>
      </c>
      <c r="G19" s="136">
        <v>1500</v>
      </c>
      <c r="H19" s="136">
        <v>1500</v>
      </c>
      <c r="I19" s="136">
        <v>1500</v>
      </c>
      <c r="J19" s="136">
        <v>1500</v>
      </c>
    </row>
    <row r="20" spans="1:10">
      <c r="A20" s="141" t="s">
        <v>305</v>
      </c>
      <c r="B20" s="142">
        <v>39390</v>
      </c>
      <c r="C20" s="142">
        <v>36877</v>
      </c>
      <c r="D20" s="142">
        <v>36877</v>
      </c>
      <c r="E20" s="142">
        <v>36305</v>
      </c>
      <c r="F20" s="142">
        <v>39000</v>
      </c>
      <c r="G20" s="142">
        <v>39000</v>
      </c>
      <c r="H20" s="142">
        <v>39000</v>
      </c>
      <c r="I20" s="142">
        <v>39000</v>
      </c>
      <c r="J20" s="142">
        <v>39000</v>
      </c>
    </row>
    <row r="21" spans="1:10">
      <c r="A21" s="169"/>
      <c r="B21" s="170"/>
      <c r="C21" s="170"/>
      <c r="D21" s="170"/>
      <c r="E21" s="170">
        <v>33476</v>
      </c>
      <c r="F21" s="170">
        <v>36000</v>
      </c>
      <c r="G21" s="170">
        <v>36000</v>
      </c>
      <c r="H21" s="170">
        <v>36000</v>
      </c>
      <c r="I21" s="170">
        <v>36000</v>
      </c>
      <c r="J21" s="170">
        <v>36000</v>
      </c>
    </row>
    <row r="22" spans="1:10">
      <c r="A22" s="141" t="s">
        <v>346</v>
      </c>
      <c r="B22" s="142">
        <v>55</v>
      </c>
      <c r="C22" s="142">
        <v>55</v>
      </c>
      <c r="D22" s="142">
        <v>55</v>
      </c>
      <c r="E22" s="142">
        <v>55</v>
      </c>
      <c r="F22" s="142">
        <v>50</v>
      </c>
      <c r="G22" s="142">
        <v>50</v>
      </c>
      <c r="H22" s="142">
        <v>50</v>
      </c>
      <c r="I22" s="142">
        <v>50</v>
      </c>
      <c r="J22" s="142">
        <v>50</v>
      </c>
    </row>
    <row r="23" spans="1:10">
      <c r="A23" s="141" t="s">
        <v>347</v>
      </c>
      <c r="B23" s="142">
        <v>1825</v>
      </c>
      <c r="C23" s="142">
        <v>1825</v>
      </c>
      <c r="D23" s="142">
        <v>1825</v>
      </c>
      <c r="E23" s="142">
        <v>1575</v>
      </c>
      <c r="F23" s="142">
        <v>1600</v>
      </c>
      <c r="G23" s="142">
        <v>1600</v>
      </c>
      <c r="H23" s="142">
        <v>1600</v>
      </c>
      <c r="I23" s="142">
        <v>1600</v>
      </c>
      <c r="J23" s="142">
        <v>1600</v>
      </c>
    </row>
    <row r="24" spans="1:10">
      <c r="A24" s="74" t="s">
        <v>399</v>
      </c>
      <c r="B24" s="75">
        <v>1600</v>
      </c>
      <c r="C24" s="75">
        <v>1600</v>
      </c>
      <c r="D24" s="75">
        <v>1600</v>
      </c>
      <c r="E24" s="75">
        <v>1400</v>
      </c>
      <c r="F24" s="75">
        <v>1400</v>
      </c>
      <c r="G24" s="75">
        <v>1400</v>
      </c>
      <c r="H24" s="75">
        <v>1400</v>
      </c>
      <c r="I24" s="75">
        <v>1400</v>
      </c>
      <c r="J24" s="75">
        <v>1400</v>
      </c>
    </row>
    <row r="25" spans="1:10">
      <c r="A25" s="141" t="s">
        <v>337</v>
      </c>
      <c r="B25" s="142">
        <v>10730</v>
      </c>
      <c r="C25" s="142">
        <v>10685</v>
      </c>
      <c r="D25" s="142">
        <v>11035</v>
      </c>
      <c r="E25" s="142">
        <v>11635</v>
      </c>
      <c r="F25" s="142">
        <v>11700</v>
      </c>
      <c r="G25" s="142">
        <v>12000</v>
      </c>
      <c r="H25" s="142">
        <v>12000</v>
      </c>
      <c r="I25" s="142">
        <v>12000</v>
      </c>
      <c r="J25" s="142">
        <v>12000</v>
      </c>
    </row>
    <row r="26" spans="1:10">
      <c r="A26" s="77" t="s">
        <v>383</v>
      </c>
      <c r="B26" s="75">
        <v>4752</v>
      </c>
      <c r="C26" s="75">
        <v>4752</v>
      </c>
      <c r="D26" s="75">
        <v>4752</v>
      </c>
      <c r="E26" s="75">
        <v>4817</v>
      </c>
      <c r="F26" s="75">
        <v>6000</v>
      </c>
      <c r="G26" s="75">
        <v>6000</v>
      </c>
      <c r="H26" s="75">
        <v>6000</v>
      </c>
      <c r="I26" s="75">
        <v>6000</v>
      </c>
      <c r="J26" s="75">
        <v>6000</v>
      </c>
    </row>
    <row r="27" spans="1:10">
      <c r="A27" s="141" t="s">
        <v>320</v>
      </c>
      <c r="B27" s="142">
        <v>18783</v>
      </c>
      <c r="C27" s="142">
        <v>19413</v>
      </c>
      <c r="D27" s="142">
        <v>19413</v>
      </c>
      <c r="E27" s="142">
        <v>19092</v>
      </c>
      <c r="F27" s="142">
        <v>19000</v>
      </c>
      <c r="G27" s="142">
        <v>19000</v>
      </c>
      <c r="H27" s="142">
        <v>19000</v>
      </c>
      <c r="I27" s="142">
        <v>19000</v>
      </c>
      <c r="J27" s="142">
        <v>19000</v>
      </c>
    </row>
    <row r="28" spans="1:10">
      <c r="A28" s="141" t="s">
        <v>100</v>
      </c>
      <c r="B28" s="142">
        <v>2098</v>
      </c>
      <c r="C28" s="142">
        <v>1191</v>
      </c>
      <c r="D28" s="142">
        <v>1191</v>
      </c>
      <c r="E28" s="142">
        <v>1577</v>
      </c>
      <c r="F28" s="142">
        <v>1500</v>
      </c>
      <c r="G28" s="142">
        <v>1500</v>
      </c>
      <c r="H28" s="142">
        <v>1500</v>
      </c>
      <c r="I28" s="142">
        <v>1500</v>
      </c>
      <c r="J28" s="142">
        <v>1500</v>
      </c>
    </row>
    <row r="29" spans="1:10">
      <c r="A29" s="135" t="s">
        <v>356</v>
      </c>
      <c r="B29" s="142">
        <v>217978.56</v>
      </c>
      <c r="C29" s="142">
        <v>219248.52000000002</v>
      </c>
      <c r="D29" s="142">
        <v>219507.52000000002</v>
      </c>
      <c r="E29" s="142">
        <f>+(E15+E16+E18+E19+E20+E22+E23+E25+E27+E28)</f>
        <v>183569</v>
      </c>
      <c r="F29" s="142">
        <f t="shared" ref="F29:J29" si="1">+(F15+F16+F18+F19+F20+F22+F23+F25+F27+F28)</f>
        <v>212221</v>
      </c>
      <c r="G29" s="142">
        <f t="shared" si="1"/>
        <v>212856</v>
      </c>
      <c r="H29" s="142">
        <f t="shared" si="1"/>
        <v>214108</v>
      </c>
      <c r="I29" s="142">
        <f t="shared" si="1"/>
        <v>217781</v>
      </c>
      <c r="J29" s="142">
        <f t="shared" si="1"/>
        <v>218100</v>
      </c>
    </row>
    <row r="30" spans="1:10">
      <c r="A30" s="137"/>
      <c r="B30" s="139"/>
      <c r="C30" s="139"/>
      <c r="D30" s="139"/>
      <c r="E30" s="139"/>
      <c r="F30" s="139"/>
      <c r="G30" s="139"/>
      <c r="H30" s="139"/>
      <c r="I30" s="139"/>
      <c r="J30" s="139"/>
    </row>
    <row r="31" spans="1:10">
      <c r="A31" s="135" t="s">
        <v>350</v>
      </c>
      <c r="B31" s="136">
        <v>-13645.559999999998</v>
      </c>
      <c r="C31" s="136">
        <v>-15608.520000000019</v>
      </c>
      <c r="D31" s="136">
        <v>-16058.520000000019</v>
      </c>
      <c r="E31" s="136">
        <f t="shared" ref="E31:J31" si="2">+(E12-E29)</f>
        <v>-4226</v>
      </c>
      <c r="F31" s="136">
        <f t="shared" si="2"/>
        <v>-4121</v>
      </c>
      <c r="G31" s="136">
        <f t="shared" si="2"/>
        <v>-4256</v>
      </c>
      <c r="H31" s="136">
        <f t="shared" si="2"/>
        <v>-5008</v>
      </c>
      <c r="I31" s="136">
        <f t="shared" si="2"/>
        <v>-8681</v>
      </c>
      <c r="J31" s="136">
        <f t="shared" si="2"/>
        <v>-9000</v>
      </c>
    </row>
    <row r="32" spans="1:10">
      <c r="A32" s="138"/>
      <c r="B32" s="139"/>
      <c r="C32" s="139"/>
      <c r="D32" s="139"/>
      <c r="E32" s="139"/>
      <c r="F32" s="139"/>
      <c r="G32" s="139"/>
      <c r="H32" s="139"/>
      <c r="I32" s="139"/>
      <c r="J32" s="139"/>
    </row>
    <row r="33" spans="1:10">
      <c r="A33" s="141" t="s">
        <v>351</v>
      </c>
      <c r="B33" s="136">
        <v>19893</v>
      </c>
      <c r="C33" s="136">
        <v>19891</v>
      </c>
      <c r="D33" s="136">
        <v>19891</v>
      </c>
      <c r="E33" s="136">
        <f>+(E35-E36)</f>
        <v>4226</v>
      </c>
      <c r="F33" s="136">
        <f t="shared" ref="F33:J33" si="3">+(F35-F36)</f>
        <v>4121</v>
      </c>
      <c r="G33" s="136">
        <f t="shared" si="3"/>
        <v>4256</v>
      </c>
      <c r="H33" s="136">
        <f t="shared" si="3"/>
        <v>5008</v>
      </c>
      <c r="I33" s="136">
        <f t="shared" si="3"/>
        <v>8681</v>
      </c>
      <c r="J33" s="136">
        <f t="shared" si="3"/>
        <v>9000</v>
      </c>
    </row>
    <row r="34" spans="1:10">
      <c r="A34" s="143" t="s">
        <v>232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>
      <c r="A35" s="144" t="s">
        <v>378</v>
      </c>
      <c r="B35" s="142">
        <v>23820</v>
      </c>
      <c r="C35" s="142">
        <v>23818</v>
      </c>
      <c r="D35" s="142">
        <v>23818</v>
      </c>
      <c r="E35" s="142">
        <v>9088</v>
      </c>
      <c r="F35" s="142">
        <v>9000</v>
      </c>
      <c r="G35" s="142">
        <v>9000</v>
      </c>
      <c r="H35" s="142">
        <v>9000</v>
      </c>
      <c r="I35" s="142">
        <v>9000</v>
      </c>
      <c r="J35" s="142">
        <v>9000</v>
      </c>
    </row>
    <row r="36" spans="1:10">
      <c r="A36" s="145" t="s">
        <v>379</v>
      </c>
      <c r="B36" s="142">
        <v>3927</v>
      </c>
      <c r="C36" s="142">
        <v>3927</v>
      </c>
      <c r="D36" s="142">
        <v>3927</v>
      </c>
      <c r="E36" s="142">
        <f>SUM(E37:E39)</f>
        <v>4862</v>
      </c>
      <c r="F36" s="142">
        <f t="shared" ref="F36:J36" si="4">SUM(F37:F39)</f>
        <v>4879</v>
      </c>
      <c r="G36" s="142">
        <f t="shared" si="4"/>
        <v>4744</v>
      </c>
      <c r="H36" s="142">
        <f t="shared" si="4"/>
        <v>3992</v>
      </c>
      <c r="I36" s="142">
        <f t="shared" si="4"/>
        <v>319</v>
      </c>
      <c r="J36" s="142">
        <f t="shared" si="4"/>
        <v>0</v>
      </c>
    </row>
    <row r="37" spans="1:10">
      <c r="A37" s="146" t="s">
        <v>447</v>
      </c>
      <c r="B37" s="75">
        <v>3600</v>
      </c>
      <c r="C37" s="75">
        <v>3600</v>
      </c>
      <c r="D37" s="75">
        <v>3600</v>
      </c>
      <c r="E37" s="75">
        <v>3600</v>
      </c>
      <c r="F37" s="75">
        <v>3600</v>
      </c>
      <c r="G37" s="75">
        <v>3600</v>
      </c>
      <c r="H37" s="75">
        <v>3600</v>
      </c>
      <c r="I37" s="75">
        <v>251</v>
      </c>
      <c r="J37" s="75">
        <v>0</v>
      </c>
    </row>
    <row r="38" spans="1:10">
      <c r="A38" s="146" t="s">
        <v>397</v>
      </c>
      <c r="B38" s="75">
        <v>927</v>
      </c>
      <c r="C38" s="75">
        <v>927</v>
      </c>
      <c r="D38" s="75">
        <v>927</v>
      </c>
      <c r="E38" s="75">
        <v>927</v>
      </c>
      <c r="F38" s="75">
        <v>927</v>
      </c>
      <c r="G38" s="75">
        <v>772</v>
      </c>
      <c r="H38" s="75">
        <v>0</v>
      </c>
      <c r="I38" s="75">
        <v>0</v>
      </c>
      <c r="J38" s="75">
        <v>0</v>
      </c>
    </row>
    <row r="39" spans="1:10">
      <c r="A39" s="146" t="s">
        <v>463</v>
      </c>
      <c r="B39" s="75">
        <v>335</v>
      </c>
      <c r="C39" s="75">
        <v>335</v>
      </c>
      <c r="D39" s="75">
        <v>335</v>
      </c>
      <c r="E39" s="75">
        <v>335</v>
      </c>
      <c r="F39" s="75">
        <v>352</v>
      </c>
      <c r="G39" s="75">
        <v>372</v>
      </c>
      <c r="H39" s="75">
        <v>392</v>
      </c>
      <c r="I39" s="75">
        <v>68</v>
      </c>
      <c r="J39" s="75">
        <v>0</v>
      </c>
    </row>
    <row r="40" spans="1:10">
      <c r="A40" s="137"/>
      <c r="B40" s="147"/>
      <c r="C40" s="147"/>
      <c r="D40" s="147"/>
      <c r="E40" s="147"/>
      <c r="F40" s="147"/>
      <c r="G40" s="147"/>
      <c r="H40" s="147"/>
      <c r="I40" s="147"/>
      <c r="J40" s="147"/>
    </row>
  </sheetData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Výhled 2011-2014</vt:lpstr>
      <vt:lpstr>Závazné ukazatele 2012</vt:lpstr>
      <vt:lpstr>Položkový rozpočet 2012</vt:lpstr>
      <vt:lpstr>Rozpočtový výhled</vt:lpstr>
      <vt:lpstr>'Položkový rozpočet 2012'!Názvy_tisku</vt:lpstr>
    </vt:vector>
  </TitlesOfParts>
  <Company>MÚ Roudnice nad Labem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Balatý</dc:creator>
  <cp:lastModifiedBy>lbalaty</cp:lastModifiedBy>
  <cp:lastPrinted>2011-11-24T13:41:56Z</cp:lastPrinted>
  <dcterms:created xsi:type="dcterms:W3CDTF">2002-11-19T08:33:41Z</dcterms:created>
  <dcterms:modified xsi:type="dcterms:W3CDTF">2011-12-22T05:53:36Z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392034115</vt:i4>
  </property>
  <property fmtid="{D5CDD505-2E9C-101B-9397-08002B2CF9AE}" pid="3" name="_EmailSubject">
    <vt:lpwstr>Návrh rozpočtu</vt:lpwstr>
  </property>
  <property fmtid="{D5CDD505-2E9C-101B-9397-08002B2CF9AE}" pid="4" name="_AuthorEmail">
    <vt:lpwstr>alaubova@roudnicenl.cz</vt:lpwstr>
  </property>
  <property fmtid="{D5CDD505-2E9C-101B-9397-08002B2CF9AE}" pid="5" name="_AuthorEmailDisplayName">
    <vt:lpwstr>Laubová, Andrea</vt:lpwstr>
  </property>
  <property fmtid="{D5CDD505-2E9C-101B-9397-08002B2CF9AE}" pid="6" name="_ReviewingToolsShownOnce">
    <vt:lpwstr/>
  </property>
</Properties>
</file>